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480" windowHeight="11640"/>
  </bookViews>
  <sheets>
    <sheet name="Tổng hợp" sheetId="9" r:id="rId1"/>
    <sheet name="Dược" sheetId="3" r:id="rId2"/>
    <sheet name="BSĐK" sheetId="2" r:id="rId3"/>
    <sheet name="CNĐD" sheetId="4" r:id="rId4"/>
    <sheet name="YHDP" sheetId="5" r:id="rId5"/>
    <sheet name="RHM" sheetId="6" r:id="rId6"/>
    <sheet name="CĐ" sheetId="8" r:id="rId7"/>
  </sheets>
  <definedNames>
    <definedName name="_xlnm.Print_Titles" localSheetId="2">BSĐK!$8:$9</definedName>
    <definedName name="_xlnm.Print_Titles" localSheetId="3">CNĐD!$8:$9</definedName>
    <definedName name="_xlnm.Print_Titles" localSheetId="1">Dược!$7:$8</definedName>
    <definedName name="_xlnm.Print_Titles" localSheetId="5">RHM!$8:$9</definedName>
    <definedName name="_xlnm.Print_Titles" localSheetId="4">YHDP!$8:$9</definedName>
  </definedNames>
  <calcPr calcId="125725"/>
</workbook>
</file>

<file path=xl/calcChain.xml><?xml version="1.0" encoding="utf-8"?>
<calcChain xmlns="http://schemas.openxmlformats.org/spreadsheetml/2006/main">
  <c r="L17" i="9"/>
  <c r="J20"/>
  <c r="I20"/>
  <c r="G20"/>
  <c r="E20"/>
  <c r="K28" i="3" l="1"/>
  <c r="K20" i="5"/>
  <c r="K46" i="3"/>
  <c r="J15" i="8" l="1"/>
  <c r="J18" i="9" l="1"/>
  <c r="K17"/>
  <c r="I16"/>
  <c r="H16"/>
  <c r="H20" s="1"/>
  <c r="G16"/>
  <c r="F16"/>
  <c r="F20" s="1"/>
  <c r="E16"/>
  <c r="D16"/>
  <c r="D20" s="1"/>
  <c r="K15"/>
  <c r="J15"/>
  <c r="K14"/>
  <c r="J14"/>
  <c r="K13"/>
  <c r="J13"/>
  <c r="K12"/>
  <c r="J12"/>
  <c r="K11"/>
  <c r="J11"/>
  <c r="J16" s="1"/>
  <c r="K23" i="6"/>
  <c r="K22"/>
  <c r="K21"/>
  <c r="K12" i="5"/>
  <c r="K11"/>
  <c r="K108" i="2"/>
  <c r="K109"/>
  <c r="K110"/>
  <c r="K111"/>
  <c r="K112"/>
  <c r="K107"/>
  <c r="K98"/>
  <c r="K99"/>
  <c r="K100"/>
  <c r="K101"/>
  <c r="K102"/>
  <c r="K103"/>
  <c r="K104"/>
  <c r="K105"/>
  <c r="K106"/>
  <c r="K97"/>
  <c r="K96"/>
  <c r="K95"/>
  <c r="K94"/>
  <c r="K85"/>
  <c r="K86"/>
  <c r="K87"/>
  <c r="K88"/>
  <c r="K89"/>
  <c r="K90"/>
  <c r="K91"/>
  <c r="K92"/>
  <c r="K93"/>
  <c r="K84"/>
  <c r="K80"/>
  <c r="K81"/>
  <c r="K82"/>
  <c r="K83"/>
  <c r="K79"/>
  <c r="K78"/>
  <c r="K77"/>
  <c r="K75"/>
  <c r="K76"/>
  <c r="K74"/>
  <c r="K71"/>
  <c r="K72"/>
  <c r="K73"/>
  <c r="K70"/>
  <c r="K69"/>
  <c r="K62"/>
  <c r="K63"/>
  <c r="K64"/>
  <c r="K65"/>
  <c r="K66"/>
  <c r="K67"/>
  <c r="K68"/>
  <c r="K61"/>
  <c r="K60"/>
  <c r="K59"/>
  <c r="K58"/>
  <c r="K57"/>
  <c r="K56"/>
  <c r="K53"/>
  <c r="K52"/>
  <c r="K51"/>
  <c r="K12"/>
  <c r="K13"/>
  <c r="K14"/>
  <c r="K15"/>
  <c r="K16"/>
  <c r="K17"/>
  <c r="K11"/>
  <c r="K41" i="3"/>
  <c r="K42"/>
  <c r="K43"/>
  <c r="K44"/>
  <c r="K45"/>
  <c r="K40"/>
  <c r="K39"/>
  <c r="K38"/>
  <c r="K37"/>
  <c r="K36"/>
  <c r="K35"/>
  <c r="K34"/>
  <c r="K33"/>
  <c r="K32"/>
  <c r="K31"/>
  <c r="K30"/>
  <c r="K29"/>
  <c r="K27"/>
  <c r="K13"/>
  <c r="K12"/>
  <c r="K11"/>
  <c r="K10"/>
  <c r="K16" i="9" l="1"/>
  <c r="K20" s="1"/>
  <c r="K17" i="6"/>
  <c r="K11"/>
  <c r="J230" i="2"/>
  <c r="J54" i="3" l="1"/>
  <c r="J53"/>
  <c r="J146" i="2" l="1"/>
  <c r="K71" i="3"/>
  <c r="J51" i="4" l="1"/>
  <c r="J40" i="6"/>
  <c r="J51" i="5"/>
  <c r="K55" i="3"/>
  <c r="K56"/>
  <c r="K57"/>
  <c r="K58"/>
  <c r="K60"/>
  <c r="K63"/>
  <c r="K64"/>
  <c r="K65"/>
  <c r="K66"/>
  <c r="K68"/>
  <c r="K69"/>
  <c r="K70"/>
  <c r="K74"/>
  <c r="K75"/>
  <c r="K76"/>
  <c r="K80"/>
  <c r="K81"/>
  <c r="K84"/>
  <c r="K85"/>
  <c r="K86"/>
  <c r="K87"/>
  <c r="K88"/>
  <c r="K89"/>
  <c r="K92"/>
  <c r="K93"/>
  <c r="K94"/>
  <c r="K95"/>
  <c r="K96"/>
  <c r="K97"/>
  <c r="K103"/>
  <c r="K104"/>
  <c r="K105"/>
  <c r="K106"/>
  <c r="K107"/>
  <c r="K109"/>
  <c r="K47"/>
  <c r="K48"/>
  <c r="K49"/>
  <c r="K50"/>
  <c r="K51"/>
  <c r="K61"/>
  <c r="K62"/>
  <c r="K72"/>
  <c r="K73"/>
  <c r="K77"/>
  <c r="K78"/>
  <c r="K79"/>
  <c r="K82"/>
  <c r="K83"/>
  <c r="K90"/>
  <c r="K91"/>
  <c r="K98"/>
  <c r="K99"/>
  <c r="K100"/>
  <c r="K101"/>
  <c r="K102"/>
  <c r="K108"/>
  <c r="K25"/>
  <c r="K24"/>
  <c r="K23"/>
  <c r="K22"/>
  <c r="K20"/>
  <c r="K21"/>
  <c r="K19"/>
  <c r="K18"/>
  <c r="K14"/>
  <c r="K15"/>
  <c r="K16"/>
  <c r="K17"/>
  <c r="K113" i="2"/>
  <c r="K114"/>
  <c r="K115"/>
  <c r="K116"/>
  <c r="K117"/>
  <c r="K118"/>
  <c r="K120"/>
  <c r="K121"/>
  <c r="K122"/>
  <c r="K123"/>
  <c r="K128"/>
  <c r="K129"/>
  <c r="K130"/>
  <c r="K131"/>
  <c r="K132"/>
  <c r="K133"/>
  <c r="K134"/>
  <c r="K135"/>
  <c r="K136"/>
  <c r="K137"/>
  <c r="K138"/>
  <c r="K139"/>
  <c r="K142"/>
  <c r="K143"/>
  <c r="K144"/>
  <c r="K145"/>
  <c r="K146"/>
  <c r="K147"/>
  <c r="K148"/>
  <c r="K149"/>
  <c r="K150"/>
  <c r="K154"/>
  <c r="K156"/>
  <c r="K157"/>
  <c r="K159"/>
  <c r="K160"/>
  <c r="K161"/>
  <c r="K162"/>
  <c r="K163"/>
  <c r="K164"/>
  <c r="K165"/>
  <c r="K166"/>
  <c r="K171"/>
  <c r="K172"/>
  <c r="K173"/>
  <c r="K174"/>
  <c r="K175"/>
  <c r="K176"/>
  <c r="K177"/>
  <c r="K178"/>
  <c r="K179"/>
  <c r="K180"/>
  <c r="K181"/>
  <c r="K182"/>
  <c r="K183"/>
  <c r="K184"/>
  <c r="K185"/>
  <c r="K191"/>
  <c r="K192"/>
  <c r="K193"/>
  <c r="K194"/>
  <c r="K195"/>
  <c r="K196"/>
  <c r="K197"/>
  <c r="K198"/>
  <c r="K199"/>
  <c r="K200"/>
  <c r="K201"/>
  <c r="K202"/>
  <c r="K203"/>
  <c r="K204"/>
  <c r="K205"/>
  <c r="K207"/>
  <c r="K208"/>
  <c r="K214"/>
  <c r="K215"/>
  <c r="K216"/>
  <c r="K217"/>
  <c r="K218"/>
  <c r="K219"/>
  <c r="K220"/>
  <c r="K221"/>
  <c r="K222"/>
  <c r="K223"/>
  <c r="K224"/>
  <c r="K225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58"/>
  <c r="K259"/>
  <c r="K260"/>
  <c r="K261"/>
  <c r="K262"/>
  <c r="K264"/>
  <c r="K265"/>
  <c r="K266"/>
  <c r="K267"/>
  <c r="K268"/>
  <c r="K269"/>
  <c r="K270"/>
  <c r="K275"/>
  <c r="K276"/>
  <c r="K277"/>
  <c r="K278"/>
  <c r="K279"/>
  <c r="K280"/>
  <c r="K281"/>
  <c r="K282"/>
  <c r="K283"/>
  <c r="K284"/>
  <c r="K285"/>
  <c r="K286"/>
  <c r="K287"/>
  <c r="K288"/>
  <c r="K289"/>
  <c r="K293"/>
  <c r="K294"/>
  <c r="K295"/>
  <c r="K296"/>
  <c r="K297"/>
  <c r="K298"/>
  <c r="K299"/>
  <c r="K300"/>
  <c r="K301"/>
  <c r="K304"/>
  <c r="K305"/>
  <c r="K306"/>
  <c r="K307"/>
  <c r="K308"/>
  <c r="K309"/>
  <c r="K310"/>
  <c r="K311"/>
  <c r="K318"/>
  <c r="K319"/>
  <c r="K320"/>
  <c r="K321"/>
  <c r="K325"/>
  <c r="K326"/>
  <c r="K327"/>
  <c r="K328"/>
  <c r="K329"/>
  <c r="K330"/>
  <c r="K331"/>
  <c r="K332"/>
  <c r="K333"/>
  <c r="K334"/>
  <c r="K340"/>
  <c r="K341"/>
  <c r="K342"/>
  <c r="K343"/>
  <c r="K344"/>
  <c r="K345"/>
  <c r="K346"/>
  <c r="K347"/>
  <c r="K348"/>
  <c r="K349"/>
  <c r="K350"/>
  <c r="K351"/>
  <c r="K352"/>
  <c r="K354"/>
  <c r="K355"/>
  <c r="K356"/>
  <c r="K357"/>
  <c r="K363"/>
  <c r="K364"/>
  <c r="K365"/>
  <c r="K366"/>
  <c r="K367"/>
  <c r="K368"/>
  <c r="K369"/>
  <c r="K371"/>
  <c r="K372"/>
  <c r="K373"/>
  <c r="K374"/>
  <c r="K375"/>
  <c r="K376"/>
  <c r="K377"/>
  <c r="K379"/>
  <c r="K378"/>
  <c r="K380"/>
  <c r="K381"/>
  <c r="K382"/>
  <c r="K387"/>
  <c r="K388"/>
  <c r="K389"/>
  <c r="K390"/>
  <c r="K391"/>
  <c r="K392"/>
  <c r="K393"/>
  <c r="K394"/>
  <c r="K395"/>
  <c r="K396"/>
  <c r="K397"/>
  <c r="K398"/>
  <c r="K405"/>
  <c r="K406"/>
  <c r="K410"/>
  <c r="K411"/>
  <c r="K412"/>
  <c r="K413"/>
  <c r="K414"/>
  <c r="K415"/>
  <c r="K416"/>
  <c r="K420"/>
  <c r="K421"/>
  <c r="K422"/>
  <c r="K423"/>
  <c r="K424"/>
  <c r="K425"/>
  <c r="K426"/>
  <c r="K430"/>
  <c r="K431"/>
  <c r="K432"/>
  <c r="K433"/>
  <c r="K434"/>
  <c r="K435"/>
  <c r="K436"/>
  <c r="K443"/>
  <c r="K444"/>
  <c r="K445"/>
  <c r="K446"/>
  <c r="K447"/>
  <c r="K448"/>
  <c r="K449"/>
  <c r="K124"/>
  <c r="K125"/>
  <c r="K127"/>
  <c r="K140"/>
  <c r="K141"/>
  <c r="K151"/>
  <c r="K152"/>
  <c r="K153"/>
  <c r="K167"/>
  <c r="K169"/>
  <c r="K170"/>
  <c r="K186"/>
  <c r="K187"/>
  <c r="K188"/>
  <c r="K189"/>
  <c r="K190"/>
  <c r="K209"/>
  <c r="K210"/>
  <c r="K211"/>
  <c r="K212"/>
  <c r="K213"/>
  <c r="K226"/>
  <c r="K227"/>
  <c r="K228"/>
  <c r="K229"/>
  <c r="K230"/>
  <c r="K248"/>
  <c r="K249"/>
  <c r="K250"/>
  <c r="K251"/>
  <c r="K252"/>
  <c r="K253"/>
  <c r="K254"/>
  <c r="K255"/>
  <c r="K256"/>
  <c r="K257"/>
  <c r="K271"/>
  <c r="K272"/>
  <c r="K273"/>
  <c r="K290"/>
  <c r="K291"/>
  <c r="K292"/>
  <c r="K302"/>
  <c r="K303"/>
  <c r="K312"/>
  <c r="K313"/>
  <c r="K314"/>
  <c r="K315"/>
  <c r="K316"/>
  <c r="K317"/>
  <c r="K322"/>
  <c r="K323"/>
  <c r="K324"/>
  <c r="K335"/>
  <c r="K336"/>
  <c r="K337"/>
  <c r="K338"/>
  <c r="K339"/>
  <c r="K353"/>
  <c r="K358"/>
  <c r="K359"/>
  <c r="K360"/>
  <c r="K361"/>
  <c r="K362"/>
  <c r="K370"/>
  <c r="K383"/>
  <c r="K384"/>
  <c r="K385"/>
  <c r="K386"/>
  <c r="K399"/>
  <c r="K400"/>
  <c r="K401"/>
  <c r="K402"/>
  <c r="K403"/>
  <c r="K404"/>
  <c r="K407"/>
  <c r="K408"/>
  <c r="K409"/>
  <c r="K417"/>
  <c r="K418"/>
  <c r="K419"/>
  <c r="K427"/>
  <c r="K428"/>
  <c r="K429"/>
  <c r="K437"/>
  <c r="K438"/>
  <c r="K439"/>
  <c r="K440"/>
  <c r="K441"/>
  <c r="K442"/>
  <c r="K54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5"/>
  <c r="K46"/>
  <c r="K47"/>
  <c r="K48"/>
  <c r="K49"/>
  <c r="K50"/>
  <c r="K19" i="4"/>
  <c r="K24"/>
  <c r="K25"/>
  <c r="K26"/>
  <c r="K27"/>
  <c r="K28"/>
  <c r="K29"/>
  <c r="K30"/>
  <c r="K31"/>
  <c r="K33"/>
  <c r="K34"/>
  <c r="K35"/>
  <c r="K39"/>
  <c r="K40"/>
  <c r="K41"/>
  <c r="K42"/>
  <c r="K46"/>
  <c r="K47"/>
  <c r="K48"/>
  <c r="K49"/>
  <c r="K50"/>
  <c r="K18"/>
  <c r="K45"/>
  <c r="K21"/>
  <c r="K22"/>
  <c r="K23"/>
  <c r="K32"/>
  <c r="K36"/>
  <c r="K37"/>
  <c r="K38"/>
  <c r="K43"/>
  <c r="K44"/>
  <c r="K20"/>
  <c r="K13"/>
  <c r="K14"/>
  <c r="K15"/>
  <c r="K16"/>
  <c r="K12"/>
  <c r="K11"/>
  <c r="K23" i="5"/>
  <c r="K24"/>
  <c r="K25"/>
  <c r="K26"/>
  <c r="K27"/>
  <c r="K29"/>
  <c r="K30"/>
  <c r="K31"/>
  <c r="K32"/>
  <c r="K33"/>
  <c r="K34"/>
  <c r="K35"/>
  <c r="K36"/>
  <c r="K37"/>
  <c r="K38"/>
  <c r="K39"/>
  <c r="K40"/>
  <c r="K41"/>
  <c r="K44"/>
  <c r="K45"/>
  <c r="K46"/>
  <c r="K47"/>
  <c r="K48"/>
  <c r="K49"/>
  <c r="K50"/>
  <c r="K22"/>
  <c r="K28"/>
  <c r="K42"/>
  <c r="K43"/>
  <c r="K21"/>
  <c r="K13"/>
  <c r="K14"/>
  <c r="K15"/>
  <c r="K16"/>
  <c r="K17"/>
  <c r="K18"/>
  <c r="K33" i="6"/>
  <c r="K34"/>
  <c r="K35"/>
  <c r="K37"/>
  <c r="K38"/>
  <c r="K39"/>
  <c r="K31"/>
  <c r="K32"/>
  <c r="K36"/>
  <c r="K30"/>
  <c r="K27"/>
  <c r="K28"/>
  <c r="K29"/>
  <c r="K26"/>
  <c r="K25"/>
  <c r="K24"/>
  <c r="K40" s="1"/>
  <c r="K14"/>
  <c r="K15"/>
  <c r="K16"/>
  <c r="K18"/>
  <c r="K19"/>
  <c r="K13"/>
  <c r="K12"/>
  <c r="K51" i="5" l="1"/>
  <c r="K51" i="4"/>
  <c r="J11" i="8"/>
  <c r="K11" s="1"/>
  <c r="J14"/>
  <c r="K14" s="1"/>
  <c r="J13"/>
  <c r="K13" s="1"/>
  <c r="J12"/>
  <c r="K12" s="1"/>
  <c r="J67" i="3"/>
  <c r="K67" s="1"/>
  <c r="J59"/>
  <c r="K59" s="1"/>
  <c r="K54"/>
  <c r="K53"/>
  <c r="J52"/>
  <c r="K52" s="1"/>
  <c r="J42"/>
  <c r="J44" i="2"/>
  <c r="J274"/>
  <c r="K274" s="1"/>
  <c r="J263"/>
  <c r="K263" s="1"/>
  <c r="J206"/>
  <c r="K206" s="1"/>
  <c r="J168"/>
  <c r="K168" s="1"/>
  <c r="J158"/>
  <c r="K158" s="1"/>
  <c r="J155"/>
  <c r="K155" s="1"/>
  <c r="J126"/>
  <c r="K126" s="1"/>
  <c r="J119"/>
  <c r="K119" s="1"/>
  <c r="K44" l="1"/>
  <c r="K450" s="1"/>
  <c r="J450"/>
  <c r="K110" i="3"/>
  <c r="J110"/>
  <c r="K15" i="8"/>
</calcChain>
</file>

<file path=xl/sharedStrings.xml><?xml version="1.0" encoding="utf-8"?>
<sst xmlns="http://schemas.openxmlformats.org/spreadsheetml/2006/main" count="4762" uniqueCount="2126">
  <si>
    <t>STT</t>
  </si>
  <si>
    <t>Mã số SV</t>
  </si>
  <si>
    <t>Họ và</t>
  </si>
  <si>
    <t>tên</t>
  </si>
  <si>
    <t>Ngày sinh</t>
  </si>
  <si>
    <t>Lớp</t>
  </si>
  <si>
    <t>Đối tượng</t>
  </si>
  <si>
    <t>Tày</t>
  </si>
  <si>
    <t>Hộ cận nghèo</t>
  </si>
  <si>
    <t xml:space="preserve">Hộ nghèo </t>
  </si>
  <si>
    <t>Chang</t>
  </si>
  <si>
    <t xml:space="preserve">Hộ cận nghèo </t>
  </si>
  <si>
    <t xml:space="preserve"> Nguyễn Văn</t>
  </si>
  <si>
    <t>Dung</t>
  </si>
  <si>
    <t>Hộ nghèo</t>
  </si>
  <si>
    <t>Duyên</t>
  </si>
  <si>
    <t>Nùng</t>
  </si>
  <si>
    <t>03/02/1993</t>
  </si>
  <si>
    <t>Dao</t>
  </si>
  <si>
    <t>Kinh</t>
  </si>
  <si>
    <t>Con BB 61%</t>
  </si>
  <si>
    <t xml:space="preserve"> Nguyễn Thị</t>
  </si>
  <si>
    <t xml:space="preserve"> Hoàng Thị</t>
  </si>
  <si>
    <t xml:space="preserve">Hoàng Thị </t>
  </si>
  <si>
    <t>Phượng</t>
  </si>
  <si>
    <t>CNNCĐHH</t>
  </si>
  <si>
    <t>Thu</t>
  </si>
  <si>
    <t xml:space="preserve">Bùi Thị </t>
  </si>
  <si>
    <t>Mường</t>
  </si>
  <si>
    <t>Thắm</t>
  </si>
  <si>
    <t>Ghi chú</t>
  </si>
  <si>
    <t xml:space="preserve">    ĐẠI HỌC THÁI NGUYÊN</t>
  </si>
  <si>
    <t xml:space="preserve">   ĐẠI HỌC THÁI NGUYÊN</t>
  </si>
  <si>
    <t>Nga</t>
  </si>
  <si>
    <t>Thái</t>
  </si>
  <si>
    <t>Thúy</t>
  </si>
  <si>
    <t>Con TB 21%</t>
  </si>
  <si>
    <t xml:space="preserve"> Ngô Thị</t>
  </si>
  <si>
    <t>Hạnh</t>
  </si>
  <si>
    <t>Nhung</t>
  </si>
  <si>
    <t xml:space="preserve"> Nguyễn Hữu</t>
  </si>
  <si>
    <t>Con TB 38%</t>
  </si>
  <si>
    <t>Tâm</t>
  </si>
  <si>
    <t xml:space="preserve"> Phạm Thị</t>
  </si>
  <si>
    <t xml:space="preserve"> Nông Thị</t>
  </si>
  <si>
    <t>Huy</t>
  </si>
  <si>
    <t>Thảo</t>
  </si>
  <si>
    <t>Đăng</t>
  </si>
  <si>
    <t>Đức</t>
  </si>
  <si>
    <t>Linh</t>
  </si>
  <si>
    <t>Anh</t>
  </si>
  <si>
    <t>Hường</t>
  </si>
  <si>
    <t xml:space="preserve"> Trần Thị</t>
  </si>
  <si>
    <t>Ngát</t>
  </si>
  <si>
    <t>Con TB 25%</t>
  </si>
  <si>
    <t>Trang</t>
  </si>
  <si>
    <t>Hiền</t>
  </si>
  <si>
    <t>Hằng</t>
  </si>
  <si>
    <t>Thơ</t>
  </si>
  <si>
    <t>Tuấn</t>
  </si>
  <si>
    <t>Hoa</t>
  </si>
  <si>
    <t>Con TB 61%</t>
  </si>
  <si>
    <t>Hương</t>
  </si>
  <si>
    <t>Mạnh</t>
  </si>
  <si>
    <t>Nghĩa</t>
  </si>
  <si>
    <t xml:space="preserve"> Bùi Thị</t>
  </si>
  <si>
    <t>Hòa</t>
  </si>
  <si>
    <t>Liên</t>
  </si>
  <si>
    <t xml:space="preserve"> Nông Văn</t>
  </si>
  <si>
    <t>Mồ côi cha mẹ</t>
  </si>
  <si>
    <t xml:space="preserve"> Lê Thị </t>
  </si>
  <si>
    <t xml:space="preserve"> Bùi Văn</t>
  </si>
  <si>
    <t>Giang</t>
  </si>
  <si>
    <t xml:space="preserve">Nguyễn Thị </t>
  </si>
  <si>
    <t xml:space="preserve">Dương Thị </t>
  </si>
  <si>
    <t xml:space="preserve">Trương Thị </t>
  </si>
  <si>
    <t>Thiết</t>
  </si>
  <si>
    <t>Thanh</t>
  </si>
  <si>
    <t xml:space="preserve"> Đinh Thị</t>
  </si>
  <si>
    <t xml:space="preserve"> Lê Thị</t>
  </si>
  <si>
    <t>Diệu</t>
  </si>
  <si>
    <t>Phương</t>
  </si>
  <si>
    <t xml:space="preserve"> Nguyễn Thị Thu</t>
  </si>
  <si>
    <t>Thủy</t>
  </si>
  <si>
    <t>Con BB 65%</t>
  </si>
  <si>
    <t>Trường</t>
  </si>
  <si>
    <t>Xuân</t>
  </si>
  <si>
    <t>Yến</t>
  </si>
  <si>
    <t>DTY1153210245</t>
  </si>
  <si>
    <t>22/07/1993</t>
  </si>
  <si>
    <t>Quỳnh</t>
  </si>
  <si>
    <t>DTY1153210117</t>
  </si>
  <si>
    <t xml:space="preserve"> Nguyễn Trọng</t>
  </si>
  <si>
    <t>21/02/1993</t>
  </si>
  <si>
    <t xml:space="preserve">Thức </t>
  </si>
  <si>
    <t>DTY1153210496</t>
  </si>
  <si>
    <t>Đoàn</t>
  </si>
  <si>
    <t>27/06/1993</t>
  </si>
  <si>
    <t>Con TB 81%</t>
  </si>
  <si>
    <t>DTY1153210501</t>
  </si>
  <si>
    <t>Trần Thị Thúy</t>
  </si>
  <si>
    <t>12/01/1993</t>
  </si>
  <si>
    <t>DTY1153210544</t>
  </si>
  <si>
    <t xml:space="preserve">Đặng Xuân </t>
  </si>
  <si>
    <t>20/7/1993</t>
  </si>
  <si>
    <t>DTY1153210280</t>
  </si>
  <si>
    <t xml:space="preserve">Vũ Việt </t>
  </si>
  <si>
    <t>08/09/1993</t>
  </si>
  <si>
    <t>DTY1153210285</t>
  </si>
  <si>
    <t>Huệ</t>
  </si>
  <si>
    <t>DTY1153210301</t>
  </si>
  <si>
    <t xml:space="preserve"> Chu Tiến</t>
  </si>
  <si>
    <t>Ngọc</t>
  </si>
  <si>
    <t>26/09/1993</t>
  </si>
  <si>
    <t>Con TB 91%</t>
  </si>
  <si>
    <t xml:space="preserve"> Cao Thị</t>
  </si>
  <si>
    <t>Lâm</t>
  </si>
  <si>
    <t>Quang</t>
  </si>
  <si>
    <t>Thương</t>
  </si>
  <si>
    <t>K45A</t>
  </si>
  <si>
    <t>DTY1257201010175</t>
  </si>
  <si>
    <t>Lượng</t>
  </si>
  <si>
    <t>03/07/1994</t>
  </si>
  <si>
    <t>DTY1257201010197</t>
  </si>
  <si>
    <t xml:space="preserve">Trần Thanh </t>
  </si>
  <si>
    <t>13/4/1994</t>
  </si>
  <si>
    <t>DTY1257201010191</t>
  </si>
  <si>
    <t xml:space="preserve">Đinh Chí </t>
  </si>
  <si>
    <t>17/08/1993</t>
  </si>
  <si>
    <t>K45B</t>
  </si>
  <si>
    <t>DTY1257201010011</t>
  </si>
  <si>
    <t xml:space="preserve">Phạm Thị </t>
  </si>
  <si>
    <t>15/08/1993</t>
  </si>
  <si>
    <t>H'mông</t>
  </si>
  <si>
    <t>Nam</t>
  </si>
  <si>
    <t>Mùa A</t>
  </si>
  <si>
    <t>Huyền</t>
  </si>
  <si>
    <t>Ánh</t>
  </si>
  <si>
    <t>Mai</t>
  </si>
  <si>
    <t>Hoài</t>
  </si>
  <si>
    <t>DTY1257201010212</t>
  </si>
  <si>
    <t xml:space="preserve"> Trần Diệu</t>
  </si>
  <si>
    <t>Dư</t>
  </si>
  <si>
    <t>27/01/1994</t>
  </si>
  <si>
    <t>K45E</t>
  </si>
  <si>
    <t>Con BB 64%</t>
  </si>
  <si>
    <t xml:space="preserve"> Phạm Văn</t>
  </si>
  <si>
    <t>10/09/1993</t>
  </si>
  <si>
    <t xml:space="preserve"> Bùi Thị Thu</t>
  </si>
  <si>
    <t>Minh</t>
  </si>
  <si>
    <t>Chinh</t>
  </si>
  <si>
    <t>K46A</t>
  </si>
  <si>
    <t>DTY1357201010037</t>
  </si>
  <si>
    <t xml:space="preserve"> Trần Thị Vân</t>
  </si>
  <si>
    <t>24/08/1995</t>
  </si>
  <si>
    <t>Con TB 31%</t>
  </si>
  <si>
    <t>Hảo</t>
  </si>
  <si>
    <t>DTY1357201010194</t>
  </si>
  <si>
    <t xml:space="preserve"> Bế Thị Thanh</t>
  </si>
  <si>
    <t>29/06/1994</t>
  </si>
  <si>
    <t>DTY1357201010247</t>
  </si>
  <si>
    <t>Huế</t>
  </si>
  <si>
    <t>24/03/1994</t>
  </si>
  <si>
    <t>20/08/1995</t>
  </si>
  <si>
    <t>DTY1357201010286</t>
  </si>
  <si>
    <t xml:space="preserve"> Phạm Thị </t>
  </si>
  <si>
    <t>02/08/1994</t>
  </si>
  <si>
    <t>DTY1357201010314</t>
  </si>
  <si>
    <t xml:space="preserve"> Phùng Nguyệt</t>
  </si>
  <si>
    <t>20/04/1995</t>
  </si>
  <si>
    <t>Con BB 2/3 (69%)</t>
  </si>
  <si>
    <t>DTY1357201010410</t>
  </si>
  <si>
    <t>01/12/1994</t>
  </si>
  <si>
    <t>Con TB 78%</t>
  </si>
  <si>
    <t>DTY1357201010441</t>
  </si>
  <si>
    <t>Như</t>
  </si>
  <si>
    <t>05/10/1994</t>
  </si>
  <si>
    <t xml:space="preserve">Nguyễn Ngọc </t>
  </si>
  <si>
    <t>Thư</t>
  </si>
  <si>
    <t>Tiến</t>
  </si>
  <si>
    <t>10/03/1994</t>
  </si>
  <si>
    <t>DTY1357201010612</t>
  </si>
  <si>
    <t xml:space="preserve"> Thân Thị Diễm</t>
  </si>
  <si>
    <t>02/05/1995</t>
  </si>
  <si>
    <t>Con BB 2/3 (61%)</t>
  </si>
  <si>
    <t>DTY1357201010577</t>
  </si>
  <si>
    <t xml:space="preserve">Bùi Thị Thương </t>
  </si>
  <si>
    <t>13/03/1994</t>
  </si>
  <si>
    <t>K46B</t>
  </si>
  <si>
    <t>DTY1357201010055</t>
  </si>
  <si>
    <t>20/08/1994</t>
  </si>
  <si>
    <t>DTY1357201010213</t>
  </si>
  <si>
    <t>22/02/1994</t>
  </si>
  <si>
    <t>K46C</t>
  </si>
  <si>
    <t>DTY1357201010260</t>
  </si>
  <si>
    <t>DTY1357201010268</t>
  </si>
  <si>
    <t xml:space="preserve"> Mè Thị</t>
  </si>
  <si>
    <t>31/12/1994</t>
  </si>
  <si>
    <t>Con TB 41%</t>
  </si>
  <si>
    <t>Lý</t>
  </si>
  <si>
    <t>30/01/1994</t>
  </si>
  <si>
    <t>DTY1357201010490</t>
  </si>
  <si>
    <t>Quyền</t>
  </si>
  <si>
    <t>09/09/1994</t>
  </si>
  <si>
    <t>K46D</t>
  </si>
  <si>
    <t>DTY1357201010295</t>
  </si>
  <si>
    <t>10/08/1994</t>
  </si>
  <si>
    <t>DTY1357201010391</t>
  </si>
  <si>
    <t xml:space="preserve">Trần Quỳnh </t>
  </si>
  <si>
    <t>1/02/1995</t>
  </si>
  <si>
    <t>K46E</t>
  </si>
  <si>
    <t>DTY1357201010603</t>
  </si>
  <si>
    <t xml:space="preserve"> Sầm Thị Thu</t>
  </si>
  <si>
    <t>Trà</t>
  </si>
  <si>
    <t>28/01/1994</t>
  </si>
  <si>
    <t>DTY1357201010709</t>
  </si>
  <si>
    <t xml:space="preserve"> Hà Hải</t>
  </si>
  <si>
    <t>06/09/1994</t>
  </si>
  <si>
    <t>DTY1457201010005</t>
  </si>
  <si>
    <t xml:space="preserve">Đinh Lan </t>
  </si>
  <si>
    <t>08/09/1996</t>
  </si>
  <si>
    <t>K47A</t>
  </si>
  <si>
    <t>Hoàng Thị Minh</t>
  </si>
  <si>
    <t>DTY1457201010189</t>
  </si>
  <si>
    <t>Quản Thị Phương</t>
  </si>
  <si>
    <t>Loan</t>
  </si>
  <si>
    <t>22/05/1996</t>
  </si>
  <si>
    <t>DTY 1457201010185</t>
  </si>
  <si>
    <t>Bùi Thị Thùy</t>
  </si>
  <si>
    <t>20/12/1996</t>
  </si>
  <si>
    <t>Con nuôi TB 32%</t>
  </si>
  <si>
    <t>K47B</t>
  </si>
  <si>
    <t>DTY1457201010232</t>
  </si>
  <si>
    <t>Nhuần</t>
  </si>
  <si>
    <t>25/10/1996</t>
  </si>
  <si>
    <t>DTY1457201010217</t>
  </si>
  <si>
    <t>18/02/1996</t>
  </si>
  <si>
    <t>Con nuôi  BB 61%</t>
  </si>
  <si>
    <t>DTY1457201010329</t>
  </si>
  <si>
    <t>Dương Thị Huyền</t>
  </si>
  <si>
    <t>11/01/1995</t>
  </si>
  <si>
    <t xml:space="preserve">Hà Tiến </t>
  </si>
  <si>
    <t>Vinh</t>
  </si>
  <si>
    <t>28/08/1996</t>
  </si>
  <si>
    <t>DTY1457201010372</t>
  </si>
  <si>
    <t>Sầm Đình</t>
  </si>
  <si>
    <t>Văn</t>
  </si>
  <si>
    <t>13/04/1996</t>
  </si>
  <si>
    <t>DTY1457201010330</t>
  </si>
  <si>
    <t>Lã Thị Thu</t>
  </si>
  <si>
    <t>19/01/1996</t>
  </si>
  <si>
    <t>DTY1457201010123</t>
  </si>
  <si>
    <t xml:space="preserve">Ngô Minh </t>
  </si>
  <si>
    <t>28/03/1996</t>
  </si>
  <si>
    <t>K47C</t>
  </si>
  <si>
    <t>Phúc</t>
  </si>
  <si>
    <t>DTY1457201010057</t>
  </si>
  <si>
    <t xml:space="preserve">Lưu Quang </t>
  </si>
  <si>
    <t>16/10/1992</t>
  </si>
  <si>
    <t>K47D</t>
  </si>
  <si>
    <t>DTY1457201010090</t>
  </si>
  <si>
    <t>20/11/1996</t>
  </si>
  <si>
    <t>DTY1457201010226</t>
  </si>
  <si>
    <t>Vũ Thị Thanh</t>
  </si>
  <si>
    <t>Nhàn</t>
  </si>
  <si>
    <t>03/05/1996</t>
  </si>
  <si>
    <t xml:space="preserve"> Lê Thị Hồng</t>
  </si>
  <si>
    <t>Con BB 51%</t>
  </si>
  <si>
    <t>Con TB 23%</t>
  </si>
  <si>
    <t xml:space="preserve"> Đinh Khắc Việt </t>
  </si>
  <si>
    <t>30/05/1993</t>
  </si>
  <si>
    <t xml:space="preserve"> Lô Thị Thu</t>
  </si>
  <si>
    <t>02/05/1993</t>
  </si>
  <si>
    <t>Con BB 68%</t>
  </si>
  <si>
    <t>25/11/1984</t>
  </si>
  <si>
    <t xml:space="preserve"> Đỗ Thị Minh</t>
  </si>
  <si>
    <t xml:space="preserve">Đinh Thị </t>
  </si>
  <si>
    <t>Hiếu</t>
  </si>
  <si>
    <t xml:space="preserve"> Trần Thị Thu</t>
  </si>
  <si>
    <t>09/02/1995</t>
  </si>
  <si>
    <t>28/02/1995</t>
  </si>
  <si>
    <t>Nắng</t>
  </si>
  <si>
    <t>21/11/1995</t>
  </si>
  <si>
    <t>12/07/1995</t>
  </si>
  <si>
    <t>Con TB 36%</t>
  </si>
  <si>
    <t xml:space="preserve"> Lê Thị Kim</t>
  </si>
  <si>
    <t>18/09/1995</t>
  </si>
  <si>
    <t>Nguyễn Thị Quỳnh</t>
  </si>
  <si>
    <t>08/10/1996</t>
  </si>
  <si>
    <t>Con nuôi TB 21%</t>
  </si>
  <si>
    <t xml:space="preserve">Ngô Thị Bích </t>
  </si>
  <si>
    <t xml:space="preserve">     ĐẠI HỌC THÁI NGUYÊN</t>
  </si>
  <si>
    <t>01/12/1995</t>
  </si>
  <si>
    <t>DTY1357205010062</t>
  </si>
  <si>
    <t>Nguyễn Thị Hoài</t>
  </si>
  <si>
    <t>23/08/1995</t>
  </si>
  <si>
    <t>DTY1357205010084</t>
  </si>
  <si>
    <t xml:space="preserve">Vị </t>
  </si>
  <si>
    <t>07/04/1995</t>
  </si>
  <si>
    <t>Mông</t>
  </si>
  <si>
    <t>DTY1457205010045</t>
  </si>
  <si>
    <t xml:space="preserve">Ly Thị Khánh </t>
  </si>
  <si>
    <t>Pu Péo</t>
  </si>
  <si>
    <t>Tiên</t>
  </si>
  <si>
    <t>Con TB 30%</t>
  </si>
  <si>
    <t>DTY1153230041</t>
  </si>
  <si>
    <t>11/06/1993</t>
  </si>
  <si>
    <t>DTY1153230045</t>
  </si>
  <si>
    <t>25/03/1992</t>
  </si>
  <si>
    <t>DTY 1257203020051</t>
  </si>
  <si>
    <t>Lưu Thị Thu</t>
  </si>
  <si>
    <t>21/10/1994</t>
  </si>
  <si>
    <t>Con NNCĐHH</t>
  </si>
  <si>
    <t>DTY 1357203020067</t>
  </si>
  <si>
    <t xml:space="preserve">Nguyễn Nhật </t>
  </si>
  <si>
    <t>Vũ</t>
  </si>
  <si>
    <t>16/06/1995</t>
  </si>
  <si>
    <t>DTY 1457203020041</t>
  </si>
  <si>
    <t>Sáy</t>
  </si>
  <si>
    <t>DTY1257206010011</t>
  </si>
  <si>
    <t xml:space="preserve">Vũ Lê </t>
  </si>
  <si>
    <t>21/07/1994</t>
  </si>
  <si>
    <t>DTY1357206010028</t>
  </si>
  <si>
    <t>16/01/1994</t>
  </si>
  <si>
    <t>DTY 1457206010004</t>
  </si>
  <si>
    <t xml:space="preserve">Nguyễn Thị Mỹ </t>
  </si>
  <si>
    <t>Con nuôi BB 71%</t>
  </si>
  <si>
    <t>DTY 1457206010003</t>
  </si>
  <si>
    <t xml:space="preserve">Nguyễn Hải </t>
  </si>
  <si>
    <t>DTY 1457206010024</t>
  </si>
  <si>
    <t>Lê Thị Xuân</t>
  </si>
  <si>
    <t xml:space="preserve"> Thu</t>
  </si>
  <si>
    <t>19/11/1996</t>
  </si>
  <si>
    <t>DTY1457206010027</t>
  </si>
  <si>
    <t>14/11/1995</t>
  </si>
  <si>
    <t>Thân nhân của người có công với cách mạng, con mồ côi, dân tộc rất ít người ở vùng có điều kiện KTXH ĐBKK, con người bị tai nạn lao động</t>
  </si>
  <si>
    <t>II</t>
  </si>
  <si>
    <t>Dân tộc thiểu số hộ nghèo/cận nghèo</t>
  </si>
  <si>
    <t>I</t>
  </si>
  <si>
    <t>I.</t>
  </si>
  <si>
    <t>II.</t>
  </si>
  <si>
    <t>Con người mắc BNN</t>
  </si>
  <si>
    <t>Con người TNLĐ</t>
  </si>
  <si>
    <t>Thân nhân người có công với cách mạng, con mồ côi, dân tộc rất ít người ở vùng có điều kiện KTXH ĐBKK, con người bị tai nạn lao động</t>
  </si>
  <si>
    <t>DTY1457201010383</t>
  </si>
  <si>
    <t>Mức miễn giảm</t>
  </si>
  <si>
    <t>K44A</t>
  </si>
  <si>
    <t>K44B</t>
  </si>
  <si>
    <t>K44C</t>
  </si>
  <si>
    <t>K44D</t>
  </si>
  <si>
    <t xml:space="preserve">Nguyễn Mỹ </t>
  </si>
  <si>
    <t xml:space="preserve">Đào Thị </t>
  </si>
  <si>
    <t>K48A</t>
  </si>
  <si>
    <t>K48B</t>
  </si>
  <si>
    <t>K48D</t>
  </si>
  <si>
    <t>Chu Thúy</t>
  </si>
  <si>
    <t xml:space="preserve">Huệ </t>
  </si>
  <si>
    <t>Nguyễn Quang</t>
  </si>
  <si>
    <t>Nguyễn Thùy</t>
  </si>
  <si>
    <t xml:space="preserve">Nguyễn Xuân </t>
  </si>
  <si>
    <t xml:space="preserve">Khổng Thị Bích </t>
  </si>
  <si>
    <t xml:space="preserve"> K48C</t>
  </si>
  <si>
    <t>K48E</t>
  </si>
  <si>
    <t xml:space="preserve">Con TB 1/4 </t>
  </si>
  <si>
    <t>Con BB 81%</t>
  </si>
  <si>
    <t>Con TB  4/4</t>
  </si>
  <si>
    <t>Con nuôi TB 33%</t>
  </si>
  <si>
    <t>Con nuôi BB 61%</t>
  </si>
  <si>
    <t>TRƯỜNG ĐẠI HỌC Y DƯỢC</t>
  </si>
  <si>
    <t xml:space="preserve">Phan Thị </t>
  </si>
  <si>
    <t>Châu</t>
  </si>
  <si>
    <t>Chu Thị Hồng</t>
  </si>
  <si>
    <t xml:space="preserve">Ngọc </t>
  </si>
  <si>
    <t xml:space="preserve">Đinh Quốc </t>
  </si>
  <si>
    <t xml:space="preserve">Sự </t>
  </si>
  <si>
    <t>RHM K8</t>
  </si>
  <si>
    <t xml:space="preserve">Vi Thanh </t>
  </si>
  <si>
    <t>Phạm Thị Hồng</t>
  </si>
  <si>
    <t>Bùi Thị Minh</t>
  </si>
  <si>
    <t>Nguyễn Thị Xuân</t>
  </si>
  <si>
    <t xml:space="preserve">Nguyễn Thanh </t>
  </si>
  <si>
    <t>Nhài</t>
  </si>
  <si>
    <t xml:space="preserve">Trương Văn </t>
  </si>
  <si>
    <t>Diễn</t>
  </si>
  <si>
    <t>Con TB 45%</t>
  </si>
  <si>
    <t>Con TB 85%</t>
  </si>
  <si>
    <t>Con TB 35%</t>
  </si>
  <si>
    <t>Con TB 4/4</t>
  </si>
  <si>
    <t>Con BB 72%</t>
  </si>
  <si>
    <t>CNĐD K12B</t>
  </si>
  <si>
    <t>Vũ Thị Hồng</t>
  </si>
  <si>
    <t>CNĐD K10B</t>
  </si>
  <si>
    <t>CNĐD K10A</t>
  </si>
  <si>
    <t>CNĐD K11</t>
  </si>
  <si>
    <t>YHDP K5</t>
  </si>
  <si>
    <t>YHDP K6</t>
  </si>
  <si>
    <t>YHDP K7A</t>
  </si>
  <si>
    <t>YHDP K8</t>
  </si>
  <si>
    <t>RHM K5</t>
  </si>
  <si>
    <t>RHM K7</t>
  </si>
  <si>
    <t>RHM K6</t>
  </si>
  <si>
    <t>DTY1153210514</t>
  </si>
  <si>
    <t>01/12/1993</t>
  </si>
  <si>
    <t>Con TB 44%</t>
  </si>
  <si>
    <t>DTY1557201010213</t>
  </si>
  <si>
    <t>29/12/1997</t>
  </si>
  <si>
    <t>DTY1557201010445</t>
  </si>
  <si>
    <t>04/5/1997</t>
  </si>
  <si>
    <t>16/3/1997</t>
  </si>
  <si>
    <t>DTY1557201010567</t>
  </si>
  <si>
    <t>17/02/1997</t>
  </si>
  <si>
    <t>DTY1557201010239</t>
  </si>
  <si>
    <t>10/3/1997</t>
  </si>
  <si>
    <t>DTY1557201010296</t>
  </si>
  <si>
    <t>15/5/1997</t>
  </si>
  <si>
    <t>DTY1557201010430</t>
  </si>
  <si>
    <t>10/6/1997</t>
  </si>
  <si>
    <t>Mã sinh viên</t>
  </si>
  <si>
    <t>DTY1557204010076</t>
  </si>
  <si>
    <t>17/5/1997</t>
  </si>
  <si>
    <t xml:space="preserve">DTY1557204010104 </t>
  </si>
  <si>
    <t>DTY1557204010115</t>
  </si>
  <si>
    <t>23/01/1995</t>
  </si>
  <si>
    <t>DTY1557204010094</t>
  </si>
  <si>
    <t>01/9/1997</t>
  </si>
  <si>
    <t>DTY1257204010080</t>
  </si>
  <si>
    <t>DTY1257204010108</t>
  </si>
  <si>
    <t>DTY1257204010119</t>
  </si>
  <si>
    <t>DTY1257204010146</t>
  </si>
  <si>
    <t>DTY1357204010055</t>
  </si>
  <si>
    <t>DTY1357204010085</t>
  </si>
  <si>
    <t>DTY1357204010092</t>
  </si>
  <si>
    <t xml:space="preserve">DTY1357204010134 </t>
  </si>
  <si>
    <t>DTY1357204010008</t>
  </si>
  <si>
    <t>DTY1457204010002</t>
  </si>
  <si>
    <t>DTY1457204010041</t>
  </si>
  <si>
    <t>02/01/1996</t>
  </si>
  <si>
    <t>Con TB 47%</t>
  </si>
  <si>
    <t>DTY1557205010023</t>
  </si>
  <si>
    <t>DTY1557206010003</t>
  </si>
  <si>
    <t>11/8/1995</t>
  </si>
  <si>
    <t>DTY1557206010037</t>
  </si>
  <si>
    <t>15/7/1997</t>
  </si>
  <si>
    <t>DTY1557206010045</t>
  </si>
  <si>
    <t>08/6/1996</t>
  </si>
  <si>
    <t>DTY1557206010056</t>
  </si>
  <si>
    <t>23/7/1996</t>
  </si>
  <si>
    <t>07/12/1994</t>
  </si>
  <si>
    <t>DTY1557203020027</t>
  </si>
  <si>
    <t>19/3/1997</t>
  </si>
  <si>
    <t>DTY1557203020010</t>
  </si>
  <si>
    <t>16/02/1997</t>
  </si>
  <si>
    <t>DTY1557203020048</t>
  </si>
  <si>
    <t>02/11/1996</t>
  </si>
  <si>
    <t>Xã ĐBKK</t>
  </si>
  <si>
    <t xml:space="preserve">Con NNCĐHH </t>
  </si>
  <si>
    <t>DTY1257201010162</t>
  </si>
  <si>
    <t>06/01/1994</t>
  </si>
  <si>
    <t>DTY1357201010191</t>
  </si>
  <si>
    <t>Dương Thúy</t>
  </si>
  <si>
    <t>08/10/1994</t>
  </si>
  <si>
    <t>DTY1457205010023</t>
  </si>
  <si>
    <t xml:space="preserve"> Bùi Thị Lệ</t>
  </si>
  <si>
    <t>Quyên</t>
  </si>
  <si>
    <t>DTY1257204010143</t>
  </si>
  <si>
    <t xml:space="preserve">Trần Thị </t>
  </si>
  <si>
    <t>03/04/1993</t>
  </si>
  <si>
    <t>Sán dìu</t>
  </si>
  <si>
    <t>DTY1257204010157</t>
  </si>
  <si>
    <t>Xuyến</t>
  </si>
  <si>
    <t>06/02/1993</t>
  </si>
  <si>
    <t xml:space="preserve">DTY1357204010100 </t>
  </si>
  <si>
    <t>Nguyệt</t>
  </si>
  <si>
    <t>15/06/1994</t>
  </si>
  <si>
    <t>DTY1357204010140</t>
  </si>
  <si>
    <t xml:space="preserve">Phan Văn </t>
  </si>
  <si>
    <t>Thực</t>
  </si>
  <si>
    <t>02/09/1995</t>
  </si>
  <si>
    <t xml:space="preserve">DTY1557205010033 </t>
  </si>
  <si>
    <t xml:space="preserve">Lưu Thị Bích </t>
  </si>
  <si>
    <t>12/11/1997</t>
  </si>
  <si>
    <t xml:space="preserve">Vi Thị </t>
  </si>
  <si>
    <t>Vân</t>
  </si>
  <si>
    <t>DTY 1153210108</t>
  </si>
  <si>
    <t>09/11/1993</t>
  </si>
  <si>
    <t>DTY1153210493</t>
  </si>
  <si>
    <t>15/06/1992</t>
  </si>
  <si>
    <t>DTY1153210172</t>
  </si>
  <si>
    <t xml:space="preserve"> Cao Thị Song</t>
  </si>
  <si>
    <t>Ngà</t>
  </si>
  <si>
    <t>14/08/1992</t>
  </si>
  <si>
    <t>K44E</t>
  </si>
  <si>
    <t>DTY1153210162</t>
  </si>
  <si>
    <t>Lan</t>
  </si>
  <si>
    <t>20/09/1992</t>
  </si>
  <si>
    <t>DTY1153210189</t>
  </si>
  <si>
    <t>05/10/1992</t>
  </si>
  <si>
    <t>DTY1153210190</t>
  </si>
  <si>
    <t>22/11/1992</t>
  </si>
  <si>
    <t>DTY1153210180</t>
  </si>
  <si>
    <t xml:space="preserve"> Lo Văn</t>
  </si>
  <si>
    <t>20/09/1990</t>
  </si>
  <si>
    <t>DTY1153210037</t>
  </si>
  <si>
    <t xml:space="preserve"> Hoàng Văn</t>
  </si>
  <si>
    <t>Huynh</t>
  </si>
  <si>
    <t>19/08/1992</t>
  </si>
  <si>
    <t>K44I</t>
  </si>
  <si>
    <t>DTY1153210015</t>
  </si>
  <si>
    <t xml:space="preserve"> Hà Danh</t>
  </si>
  <si>
    <t>Đoan</t>
  </si>
  <si>
    <t>23/07/1991</t>
  </si>
  <si>
    <t>DTY1153210012</t>
  </si>
  <si>
    <t xml:space="preserve">Hoàng Văn </t>
  </si>
  <si>
    <t>Công</t>
  </si>
  <si>
    <t>22/02/1992</t>
  </si>
  <si>
    <t>DTY1257201010152 </t>
  </si>
  <si>
    <t>Nguyễn Đức</t>
  </si>
  <si>
    <t>Dũng</t>
  </si>
  <si>
    <t>01/9/1994</t>
  </si>
  <si>
    <t>DTY1257201010151</t>
  </si>
  <si>
    <t>12/06/1993</t>
  </si>
  <si>
    <t>DTY1257201010041</t>
  </si>
  <si>
    <t>04/02/1992</t>
  </si>
  <si>
    <t>DTY1257201010299</t>
  </si>
  <si>
    <t>Phấn</t>
  </si>
  <si>
    <t>27/09/1993</t>
  </si>
  <si>
    <t>K45C</t>
  </si>
  <si>
    <t>DTY1257201010220</t>
  </si>
  <si>
    <t xml:space="preserve"> Nguyễn Công</t>
  </si>
  <si>
    <t>26/05/1993</t>
  </si>
  <si>
    <t>DTY1257201010218</t>
  </si>
  <si>
    <t>25/08/1993</t>
  </si>
  <si>
    <t>DTY1257201010429</t>
  </si>
  <si>
    <t xml:space="preserve">Quách Thị </t>
  </si>
  <si>
    <t>Liền</t>
  </si>
  <si>
    <t>10/11/1993</t>
  </si>
  <si>
    <t>K45D</t>
  </si>
  <si>
    <t>DTY1357201010592</t>
  </si>
  <si>
    <t>Vũ Đình</t>
  </si>
  <si>
    <t>DTY1357201010370</t>
  </si>
  <si>
    <t xml:space="preserve">Hứa Thị </t>
  </si>
  <si>
    <t>12/9/1995</t>
  </si>
  <si>
    <t>San chí</t>
  </si>
  <si>
    <t>DTY1357201010539</t>
  </si>
  <si>
    <t>05/07/1994</t>
  </si>
  <si>
    <t>DTY1357201010703</t>
  </si>
  <si>
    <t xml:space="preserve">Sùng Seo </t>
  </si>
  <si>
    <t>Xướng</t>
  </si>
  <si>
    <t>29/09/1995</t>
  </si>
  <si>
    <t>DTY1357201010368</t>
  </si>
  <si>
    <t xml:space="preserve"> Chu Thị</t>
  </si>
  <si>
    <t>Lương</t>
  </si>
  <si>
    <t>02/02/1994</t>
  </si>
  <si>
    <t>DTY1357201010161</t>
  </si>
  <si>
    <t>La Thị Thu</t>
  </si>
  <si>
    <t>Hà</t>
  </si>
  <si>
    <t>07/10/1994</t>
  </si>
  <si>
    <t>DTY1357201010519</t>
  </si>
  <si>
    <t xml:space="preserve"> Trương Thị</t>
  </si>
  <si>
    <t>11/10/1995</t>
  </si>
  <si>
    <t>26/02/1995</t>
  </si>
  <si>
    <t>DTY1357201010686</t>
  </si>
  <si>
    <t xml:space="preserve"> Hà Thị</t>
  </si>
  <si>
    <t>27/08/1994</t>
  </si>
  <si>
    <t xml:space="preserve">Đặng Trọng </t>
  </si>
  <si>
    <t>DTY1457201010237</t>
  </si>
  <si>
    <t xml:space="preserve">Lường Thị </t>
  </si>
  <si>
    <t>Niên</t>
  </si>
  <si>
    <t>27/08/1996</t>
  </si>
  <si>
    <t>DTY1457201010073</t>
  </si>
  <si>
    <t>Thạch Đức</t>
  </si>
  <si>
    <t>10/08/1995</t>
  </si>
  <si>
    <t>Cao lan</t>
  </si>
  <si>
    <t>DTY1457201010165</t>
  </si>
  <si>
    <t xml:space="preserve">Bàn Thị </t>
  </si>
  <si>
    <t>Lệ</t>
  </si>
  <si>
    <t>09/09/1996</t>
  </si>
  <si>
    <t>DTY1457201010207</t>
  </si>
  <si>
    <t xml:space="preserve">Nguyễn Trà </t>
  </si>
  <si>
    <t>My</t>
  </si>
  <si>
    <t>04/07/1996</t>
  </si>
  <si>
    <t>DTY1457201010152</t>
  </si>
  <si>
    <t xml:space="preserve">Đỗ Ngọc </t>
  </si>
  <si>
    <t>Kiên</t>
  </si>
  <si>
    <t>10/03/1996</t>
  </si>
  <si>
    <t>DTY1457201010284</t>
  </si>
  <si>
    <t>Ma Công</t>
  </si>
  <si>
    <t>Thành</t>
  </si>
  <si>
    <t>13/07/1996</t>
  </si>
  <si>
    <t>DTY1457201010259</t>
  </si>
  <si>
    <t>Lương Thị Thúy</t>
  </si>
  <si>
    <t>13/11/1995</t>
  </si>
  <si>
    <t>DTY1457201010295</t>
  </si>
  <si>
    <t>Nguyễn Minh</t>
  </si>
  <si>
    <t>Thiện</t>
  </si>
  <si>
    <t>09/11/1996</t>
  </si>
  <si>
    <t xml:space="preserve">Hộ  nghèo </t>
  </si>
  <si>
    <t>DTY1557201010189</t>
  </si>
  <si>
    <t>Bùi Linh</t>
  </si>
  <si>
    <t>27/3/1997</t>
  </si>
  <si>
    <t xml:space="preserve"> Hộ cận nghèo</t>
  </si>
  <si>
    <t>DTY1557201010504</t>
  </si>
  <si>
    <t>30/3/1997</t>
  </si>
  <si>
    <t>Sán chí</t>
  </si>
  <si>
    <t>DTY1557201010224</t>
  </si>
  <si>
    <t xml:space="preserve">Triệu Thị </t>
  </si>
  <si>
    <t>14/6/1996</t>
  </si>
  <si>
    <t xml:space="preserve"> Hộ nghèo</t>
  </si>
  <si>
    <t>DTY1557201010351</t>
  </si>
  <si>
    <t>Mơ</t>
  </si>
  <si>
    <t>17/7/1997</t>
  </si>
  <si>
    <t>DTY1557201010437</t>
  </si>
  <si>
    <t xml:space="preserve">Chung Thị </t>
  </si>
  <si>
    <t>Quý</t>
  </si>
  <si>
    <t>28/10/1997</t>
  </si>
  <si>
    <t>K48C</t>
  </si>
  <si>
    <t>DTY1557201010107</t>
  </si>
  <si>
    <t>Đinh Khương</t>
  </si>
  <si>
    <t>Duy</t>
  </si>
  <si>
    <t>18/11/1996</t>
  </si>
  <si>
    <t>DTY1557201010428</t>
  </si>
  <si>
    <t xml:space="preserve">Nông Thị </t>
  </si>
  <si>
    <t>19/12/1997</t>
  </si>
  <si>
    <t>DTY1557201010102</t>
  </si>
  <si>
    <t>Dương</t>
  </si>
  <si>
    <t>10/4/1996</t>
  </si>
  <si>
    <t>DTY1557201010037</t>
  </si>
  <si>
    <t xml:space="preserve">Dương Văn </t>
  </si>
  <si>
    <t>Bằng</t>
  </si>
  <si>
    <t>08/3/1996</t>
  </si>
  <si>
    <t xml:space="preserve"> K48E</t>
  </si>
  <si>
    <t>DTY1557201010050</t>
  </si>
  <si>
    <t xml:space="preserve">Lò Thị </t>
  </si>
  <si>
    <t>Bun</t>
  </si>
  <si>
    <t>15/12/1996</t>
  </si>
  <si>
    <t xml:space="preserve"> K48G</t>
  </si>
  <si>
    <t>Lào</t>
  </si>
  <si>
    <t>DTY1557201010320 </t>
  </si>
  <si>
    <t xml:space="preserve">Chảo Văn </t>
  </si>
  <si>
    <t>Lù</t>
  </si>
  <si>
    <t>04/10/1997</t>
  </si>
  <si>
    <t>K48G</t>
  </si>
  <si>
    <t>DTY1557201010144</t>
  </si>
  <si>
    <t xml:space="preserve">Hà </t>
  </si>
  <si>
    <t>28/9/1996</t>
  </si>
  <si>
    <t>DTY1557201010146</t>
  </si>
  <si>
    <t xml:space="preserve">Đinh Hải </t>
  </si>
  <si>
    <t>26/6/1996</t>
  </si>
  <si>
    <t>Hùng</t>
  </si>
  <si>
    <t>Tình</t>
  </si>
  <si>
    <t>Sơn</t>
  </si>
  <si>
    <t>DTY1153210270</t>
  </si>
  <si>
    <t xml:space="preserve"> Ma Khánh</t>
  </si>
  <si>
    <t>Vĩnh</t>
  </si>
  <si>
    <t>26/11/1992</t>
  </si>
  <si>
    <t>DTY1153210126</t>
  </si>
  <si>
    <t xml:space="preserve">Tống Thị </t>
  </si>
  <si>
    <t>20/02/1993</t>
  </si>
  <si>
    <t>DTY1053210381</t>
  </si>
  <si>
    <t>07/10/1992</t>
  </si>
  <si>
    <t>DTY1153210113</t>
  </si>
  <si>
    <t>16/11/1993</t>
  </si>
  <si>
    <t>DTY1153210541</t>
  </si>
  <si>
    <t xml:space="preserve"> La Thị</t>
  </si>
  <si>
    <t>17/09/1993</t>
  </si>
  <si>
    <t>DTY1153210513</t>
  </si>
  <si>
    <t xml:space="preserve"> Lộc Thị Bích</t>
  </si>
  <si>
    <t>20/11/1992</t>
  </si>
  <si>
    <t>DTY1153210191</t>
  </si>
  <si>
    <t>05/02/1992</t>
  </si>
  <si>
    <t>Thổ</t>
  </si>
  <si>
    <t>DTY 1153210147</t>
  </si>
  <si>
    <t>Bùi Thúy</t>
  </si>
  <si>
    <t>02/6/1992</t>
  </si>
  <si>
    <t>DTY1153210160</t>
  </si>
  <si>
    <t>Khuyến</t>
  </si>
  <si>
    <t>09/05/1992</t>
  </si>
  <si>
    <t>DTY1153210177</t>
  </si>
  <si>
    <t>09/01/1992</t>
  </si>
  <si>
    <t>DTY1153210008</t>
  </si>
  <si>
    <t>Chí</t>
  </si>
  <si>
    <t>10/07/1992</t>
  </si>
  <si>
    <t>DTY1153210058</t>
  </si>
  <si>
    <t>12/11/1992</t>
  </si>
  <si>
    <t>DTY1153210041</t>
  </si>
  <si>
    <t xml:space="preserve"> Trần Thị Thùy</t>
  </si>
  <si>
    <t>18/11/1992</t>
  </si>
  <si>
    <t>DTY1257201010157</t>
  </si>
  <si>
    <t>Hậu</t>
  </si>
  <si>
    <t>20/06/1993</t>
  </si>
  <si>
    <t>DTY1257201010193</t>
  </si>
  <si>
    <t xml:space="preserve"> Nông Thị Thuỳ</t>
  </si>
  <si>
    <t>Tin</t>
  </si>
  <si>
    <t>10/10/1994</t>
  </si>
  <si>
    <t>DTY1257201010167</t>
  </si>
  <si>
    <t>Bùi Thị Thu</t>
  </si>
  <si>
    <t>DTY1257201010182</t>
  </si>
  <si>
    <t>Ngoan</t>
  </si>
  <si>
    <t>04/06/1993</t>
  </si>
  <si>
    <t>DTY1257201010185</t>
  </si>
  <si>
    <t xml:space="preserve"> Ma Thị</t>
  </si>
  <si>
    <t>Oanh</t>
  </si>
  <si>
    <t>29/03/1993</t>
  </si>
  <si>
    <t>DTY1257201010017</t>
  </si>
  <si>
    <t>06/12/1993</t>
  </si>
  <si>
    <t>DTY1257201010002 </t>
  </si>
  <si>
    <t xml:space="preserve">Ma Vân </t>
  </si>
  <si>
    <t>07/3/1993</t>
  </si>
  <si>
    <t>DTY1257201010057</t>
  </si>
  <si>
    <t xml:space="preserve">Mùi Văn </t>
  </si>
  <si>
    <t>Vưng</t>
  </si>
  <si>
    <t>11/08/1993</t>
  </si>
  <si>
    <t>DTY1257201010009</t>
  </si>
  <si>
    <t xml:space="preserve">Lương Thị </t>
  </si>
  <si>
    <t xml:space="preserve">Diệu </t>
  </si>
  <si>
    <t>10/4/1993</t>
  </si>
  <si>
    <t xml:space="preserve">Tày </t>
  </si>
  <si>
    <t>DTY1257201010059</t>
  </si>
  <si>
    <t>28/06/1993</t>
  </si>
  <si>
    <t>DTY1257201010022</t>
  </si>
  <si>
    <t>Hoàng Thị Thanh</t>
  </si>
  <si>
    <t>10/01/1993</t>
  </si>
  <si>
    <t>DTY1257201010042</t>
  </si>
  <si>
    <t>Lý Thị</t>
  </si>
  <si>
    <t>Tam</t>
  </si>
  <si>
    <t>18/03/1992</t>
  </si>
  <si>
    <t>DTY1257201010295</t>
  </si>
  <si>
    <t>25/10/1992</t>
  </si>
  <si>
    <t xml:space="preserve">Lý Thị </t>
  </si>
  <si>
    <t>18/03/1993</t>
  </si>
  <si>
    <t>DTY1257201010280</t>
  </si>
  <si>
    <t>29/9/1993</t>
  </si>
  <si>
    <t xml:space="preserve">Đinh Xuân </t>
  </si>
  <si>
    <t>Lộc</t>
  </si>
  <si>
    <t>18/08/1993</t>
  </si>
  <si>
    <t>DTY1257201010451</t>
  </si>
  <si>
    <t xml:space="preserve"> Lê Ngọc</t>
  </si>
  <si>
    <t>Thoả</t>
  </si>
  <si>
    <t>23/06/1994</t>
  </si>
  <si>
    <t>DTY1257201010420</t>
  </si>
  <si>
    <t xml:space="preserve"> Cao Thị </t>
  </si>
  <si>
    <t>06/07/1993</t>
  </si>
  <si>
    <t>DTY1257201010427</t>
  </si>
  <si>
    <t xml:space="preserve"> Trương Thị Thanh </t>
  </si>
  <si>
    <t>DTY1257201010447</t>
  </si>
  <si>
    <t xml:space="preserve">Phạm Xuân </t>
  </si>
  <si>
    <t>27/07/1993</t>
  </si>
  <si>
    <t>DTY1257201010424</t>
  </si>
  <si>
    <t xml:space="preserve"> Ngân Thị </t>
  </si>
  <si>
    <t>08/12/1993</t>
  </si>
  <si>
    <t>DTY1257201010231</t>
  </si>
  <si>
    <t xml:space="preserve">Cao Thị </t>
  </si>
  <si>
    <t>Kim</t>
  </si>
  <si>
    <t>DTY1257201010257</t>
  </si>
  <si>
    <t>16/06/1993</t>
  </si>
  <si>
    <t>DTY1257201010217</t>
  </si>
  <si>
    <t>Hải</t>
  </si>
  <si>
    <t>15/05/1993</t>
  </si>
  <si>
    <t>DTY1257201010216</t>
  </si>
  <si>
    <t>20/05/1992</t>
  </si>
  <si>
    <t>DTY1257201010214</t>
  </si>
  <si>
    <t>DTY1357201010193</t>
  </si>
  <si>
    <t>19/01/1994</t>
  </si>
  <si>
    <t>DTY1357201010646</t>
  </si>
  <si>
    <t xml:space="preserve">Nhâm Quang </t>
  </si>
  <si>
    <t>01/08/1995</t>
  </si>
  <si>
    <t>DTY1357201010583</t>
  </si>
  <si>
    <t>12/12/1994</t>
  </si>
  <si>
    <t>DTY1357201010466</t>
  </si>
  <si>
    <t>10/12/1994</t>
  </si>
  <si>
    <t>DTY1357201010053</t>
  </si>
  <si>
    <t>Bùi Thị Ngọc</t>
  </si>
  <si>
    <t>Châm</t>
  </si>
  <si>
    <t>26/6/1994</t>
  </si>
  <si>
    <t>DTY1357201010351</t>
  </si>
  <si>
    <t xml:space="preserve"> Đặng Thùy</t>
  </si>
  <si>
    <t>21/09/1994</t>
  </si>
  <si>
    <t>DTY1357201010567</t>
  </si>
  <si>
    <t>06/10/1994</t>
  </si>
  <si>
    <t>DTY1357201010527</t>
  </si>
  <si>
    <t>08/06/1994</t>
  </si>
  <si>
    <t xml:space="preserve">Ma Thị </t>
  </si>
  <si>
    <t>Đào</t>
  </si>
  <si>
    <t>20/8/1995</t>
  </si>
  <si>
    <t>DTY1357201010103</t>
  </si>
  <si>
    <t xml:space="preserve">Bùi Văn </t>
  </si>
  <si>
    <t>DTY1357201010323 </t>
  </si>
  <si>
    <t>02/3/1994</t>
  </si>
  <si>
    <t>DTY1357201010324</t>
  </si>
  <si>
    <t>Liễu</t>
  </si>
  <si>
    <t>19/8/1994</t>
  </si>
  <si>
    <t>DTY1357201010002</t>
  </si>
  <si>
    <t>An</t>
  </si>
  <si>
    <t>20/11/1994</t>
  </si>
  <si>
    <t>DTY1357201010010</t>
  </si>
  <si>
    <t xml:space="preserve"> Lý Hoàng</t>
  </si>
  <si>
    <t>13/06/1994</t>
  </si>
  <si>
    <t>DTY1357201010094</t>
  </si>
  <si>
    <t xml:space="preserve"> Nguyễn Thùy</t>
  </si>
  <si>
    <t>27/09/1995</t>
  </si>
  <si>
    <t>DTY1357201010542</t>
  </si>
  <si>
    <t xml:space="preserve">Lê Thị </t>
  </si>
  <si>
    <t>02/9/1994</t>
  </si>
  <si>
    <t>DTY1357201010683</t>
  </si>
  <si>
    <t xml:space="preserve">Sầm Tố </t>
  </si>
  <si>
    <t>Uyên</t>
  </si>
  <si>
    <t>18/12/1994</t>
  </si>
  <si>
    <t>DTY1357201010063</t>
  </si>
  <si>
    <t xml:space="preserve">Nông Văn </t>
  </si>
  <si>
    <t>Chuẩn</t>
  </si>
  <si>
    <t>18/6/1994</t>
  </si>
  <si>
    <t>DTY1357201010549</t>
  </si>
  <si>
    <t>Thiệp</t>
  </si>
  <si>
    <t>07/10/1995</t>
  </si>
  <si>
    <t>DTY1357201010660</t>
  </si>
  <si>
    <t>24/08/1994</t>
  </si>
  <si>
    <t>DTY1357201010248</t>
  </si>
  <si>
    <t>21/8/1993</t>
  </si>
  <si>
    <t>DTY1357201010345</t>
  </si>
  <si>
    <t xml:space="preserve"> Vi Thị</t>
  </si>
  <si>
    <t>15/10/1995</t>
  </si>
  <si>
    <t>DTY1357201010472</t>
  </si>
  <si>
    <t>08/03/1994</t>
  </si>
  <si>
    <t>DTY1457201010141</t>
  </si>
  <si>
    <t>14/2/1996</t>
  </si>
  <si>
    <t>DTY1457201010136</t>
  </si>
  <si>
    <t xml:space="preserve">Tô Thị </t>
  </si>
  <si>
    <t>27/06/1996</t>
  </si>
  <si>
    <t>DTY1457201010296</t>
  </si>
  <si>
    <t>Ma Kim</t>
  </si>
  <si>
    <t>Thoại</t>
  </si>
  <si>
    <t>11/09/1996</t>
  </si>
  <si>
    <t>DTY1457201010181</t>
  </si>
  <si>
    <t>15/09/1995</t>
  </si>
  <si>
    <t>DTY1457201010245</t>
  </si>
  <si>
    <t xml:space="preserve">Nguyễn Văn </t>
  </si>
  <si>
    <t>20/08/1996</t>
  </si>
  <si>
    <t>DTY1457201010198</t>
  </si>
  <si>
    <t>14/06/1996</t>
  </si>
  <si>
    <t>DTY1457201010063</t>
  </si>
  <si>
    <t xml:space="preserve">Hứa Minh </t>
  </si>
  <si>
    <t>07/03/1995</t>
  </si>
  <si>
    <t>DTY1457201010126</t>
  </si>
  <si>
    <t>Nguyễn Duy</t>
  </si>
  <si>
    <t>05/09/1996</t>
  </si>
  <si>
    <t>DTY1557201010465</t>
  </si>
  <si>
    <t xml:space="preserve">Lèng Thị </t>
  </si>
  <si>
    <t>Tân</t>
  </si>
  <si>
    <t>24/9/1996</t>
  </si>
  <si>
    <t>DTY1557201010573</t>
  </si>
  <si>
    <t>Hoàng Anh</t>
  </si>
  <si>
    <t>Tú</t>
  </si>
  <si>
    <t>DTY1557201010170</t>
  </si>
  <si>
    <t xml:space="preserve">Mông Thị </t>
  </si>
  <si>
    <t>21/3/1996</t>
  </si>
  <si>
    <t>DTY1557201010073</t>
  </si>
  <si>
    <t xml:space="preserve">Lã Văn </t>
  </si>
  <si>
    <t>Dân</t>
  </si>
  <si>
    <t>02/10/1996</t>
  </si>
  <si>
    <t>DTY1557201010195</t>
  </si>
  <si>
    <t>20/6/1996</t>
  </si>
  <si>
    <t xml:space="preserve">DTY1557201010403 </t>
  </si>
  <si>
    <t xml:space="preserve">La Thùy </t>
  </si>
  <si>
    <t>Ninh</t>
  </si>
  <si>
    <t>DTY1557201010123</t>
  </si>
  <si>
    <t>Nguyễn Việt</t>
  </si>
  <si>
    <t>30/11/1997</t>
  </si>
  <si>
    <t>DTY1557201010091</t>
  </si>
  <si>
    <t xml:space="preserve"> 15/01/1997</t>
  </si>
  <si>
    <t>DTY1557201010171 </t>
  </si>
  <si>
    <t>16/01/1996</t>
  </si>
  <si>
    <t>DTY1557201010494</t>
  </si>
  <si>
    <t xml:space="preserve">Phạm Thanh </t>
  </si>
  <si>
    <t>Thiên</t>
  </si>
  <si>
    <t>11/11/1997</t>
  </si>
  <si>
    <t>DTY1557201010241</t>
  </si>
  <si>
    <t>Ma Vũ</t>
  </si>
  <si>
    <t>DTY1557201010316</t>
  </si>
  <si>
    <t xml:space="preserve">La Văn </t>
  </si>
  <si>
    <t>Lĩnh</t>
  </si>
  <si>
    <t>11/9/1996</t>
  </si>
  <si>
    <t>DTY1557201010004</t>
  </si>
  <si>
    <t xml:space="preserve">Vi Ngọc </t>
  </si>
  <si>
    <t>27/10/1996</t>
  </si>
  <si>
    <t>DTY1557201010003 </t>
  </si>
  <si>
    <t>Bùi Thị Quỳnh</t>
  </si>
  <si>
    <t>05/11/1996</t>
  </si>
  <si>
    <t>DTY1557201010330</t>
  </si>
  <si>
    <t>Nguyễn Thị Minh</t>
  </si>
  <si>
    <t>11/8/1996</t>
  </si>
  <si>
    <t>DTY1153210225</t>
  </si>
  <si>
    <t>Hiệp</t>
  </si>
  <si>
    <t>20/10/1993</t>
  </si>
  <si>
    <t>DTY1153210070</t>
  </si>
  <si>
    <t xml:space="preserve"> Vy Hải</t>
  </si>
  <si>
    <t>07/07/1992</t>
  </si>
  <si>
    <t xml:space="preserve">Lương Văn </t>
  </si>
  <si>
    <t>01/07/1993</t>
  </si>
  <si>
    <t>DTY1257201010407</t>
  </si>
  <si>
    <t xml:space="preserve"> Phạm Hải</t>
  </si>
  <si>
    <t>Đường</t>
  </si>
  <si>
    <t>17/01/1992</t>
  </si>
  <si>
    <t>DTY1357201010353</t>
  </si>
  <si>
    <t xml:space="preserve"> Trần Thị Hương</t>
  </si>
  <si>
    <t>20/12/1994</t>
  </si>
  <si>
    <t>DTY1357205010057</t>
  </si>
  <si>
    <t>28/12/1995</t>
  </si>
  <si>
    <t>DTY1457205010056</t>
  </si>
  <si>
    <t xml:space="preserve">Niên Thị Thiện </t>
  </si>
  <si>
    <t>Mỹ</t>
  </si>
  <si>
    <t>08/8/1996</t>
  </si>
  <si>
    <t>DTY1457205010021</t>
  </si>
  <si>
    <t>06/09/1995</t>
  </si>
  <si>
    <t>DTY1457205010076</t>
  </si>
  <si>
    <t xml:space="preserve">Nịnh Thị </t>
  </si>
  <si>
    <t>Tuyền</t>
  </si>
  <si>
    <t>15/02/1996</t>
  </si>
  <si>
    <t>CNĐD K12A</t>
  </si>
  <si>
    <t>DTY1557205010074</t>
  </si>
  <si>
    <t xml:space="preserve">Quàng Văn </t>
  </si>
  <si>
    <t>Thiêm</t>
  </si>
  <si>
    <t>28/6/1997</t>
  </si>
  <si>
    <t>DTY1557205010019</t>
  </si>
  <si>
    <t>21/12/1997</t>
  </si>
  <si>
    <t>DTY1557205010028</t>
  </si>
  <si>
    <t>02/6/1997</t>
  </si>
  <si>
    <t>DTY1557205010057</t>
  </si>
  <si>
    <t>05/11/1997</t>
  </si>
  <si>
    <t>DTY1257204010156</t>
  </si>
  <si>
    <t>DTY1257204010086</t>
  </si>
  <si>
    <t xml:space="preserve">Chu Thị </t>
  </si>
  <si>
    <t>Dinh</t>
  </si>
  <si>
    <t>19/3/1993</t>
  </si>
  <si>
    <t>DTY1257204010098</t>
  </si>
  <si>
    <t xml:space="preserve">Nguyễn Thu </t>
  </si>
  <si>
    <t>01/3/1992</t>
  </si>
  <si>
    <t>DTY1257204010102</t>
  </si>
  <si>
    <t xml:space="preserve">Bế Thị </t>
  </si>
  <si>
    <t>17/5/1993</t>
  </si>
  <si>
    <t>DTY1257204010055</t>
  </si>
  <si>
    <t xml:space="preserve"> Phùng Thị</t>
  </si>
  <si>
    <t xml:space="preserve">DTY1257204010030 </t>
  </si>
  <si>
    <t xml:space="preserve"> Lô Thị</t>
  </si>
  <si>
    <t>04/04/1994</t>
  </si>
  <si>
    <t>DTY1257204010068</t>
  </si>
  <si>
    <t>12/08/1994</t>
  </si>
  <si>
    <t>DTY1257204010031</t>
  </si>
  <si>
    <t xml:space="preserve"> Lục Thị</t>
  </si>
  <si>
    <t>Luyện</t>
  </si>
  <si>
    <t>25/01/1993</t>
  </si>
  <si>
    <t>DTY1357204010099</t>
  </si>
  <si>
    <t>Chìu Thị Hồng</t>
  </si>
  <si>
    <t>26/4/1995</t>
  </si>
  <si>
    <t xml:space="preserve">DTY1357204010161 </t>
  </si>
  <si>
    <t xml:space="preserve"> Bùi Minh</t>
  </si>
  <si>
    <t>Trí</t>
  </si>
  <si>
    <t>04/05/1994</t>
  </si>
  <si>
    <t>DTY1357204010083</t>
  </si>
  <si>
    <t>05/08/1993</t>
  </si>
  <si>
    <t>DTY1357204010120</t>
  </si>
  <si>
    <t xml:space="preserve">Hà Thị </t>
  </si>
  <si>
    <t>29/12/1994</t>
  </si>
  <si>
    <t>DTY1357204010057</t>
  </si>
  <si>
    <t>26/07/1994</t>
  </si>
  <si>
    <t>DTY1357204010151</t>
  </si>
  <si>
    <t>26/09/1995</t>
  </si>
  <si>
    <t>DTY1357204010146</t>
  </si>
  <si>
    <t xml:space="preserve"> Phan Thu </t>
  </si>
  <si>
    <t>19/09/1994</t>
  </si>
  <si>
    <t>DTY1357204010038</t>
  </si>
  <si>
    <t>20/03/1994</t>
  </si>
  <si>
    <t>DTY1357204010033</t>
  </si>
  <si>
    <t>Phạm Thị</t>
  </si>
  <si>
    <t>07/04/1994</t>
  </si>
  <si>
    <t>DTY1357204010041</t>
  </si>
  <si>
    <t>Bùi Thị</t>
  </si>
  <si>
    <t>Hiệu</t>
  </si>
  <si>
    <t>27/3/1994</t>
  </si>
  <si>
    <t>DTY1457204010107</t>
  </si>
  <si>
    <t>08/01/1996</t>
  </si>
  <si>
    <t>DTY1457204010006 </t>
  </si>
  <si>
    <t xml:space="preserve">Phan Thị Ngọc </t>
  </si>
  <si>
    <t>04/2/1995</t>
  </si>
  <si>
    <t>DTY1457204010022</t>
  </si>
  <si>
    <t>26/06/1995</t>
  </si>
  <si>
    <t>DTY1557204010087</t>
  </si>
  <si>
    <t>02/12/1996</t>
  </si>
  <si>
    <t>Lương Thị  Hồng</t>
  </si>
  <si>
    <t>DTY1557204010069</t>
  </si>
  <si>
    <t>01/10/1997</t>
  </si>
  <si>
    <t>DTY1557204010005</t>
  </si>
  <si>
    <t>22/01/1997</t>
  </si>
  <si>
    <t>DTY1557204010027</t>
  </si>
  <si>
    <t>Hạ</t>
  </si>
  <si>
    <t>18/9/1996</t>
  </si>
  <si>
    <t>DTY1557204010016</t>
  </si>
  <si>
    <t xml:space="preserve">Chảo Xuân </t>
  </si>
  <si>
    <t>Diêu</t>
  </si>
  <si>
    <t>08/4/1996</t>
  </si>
  <si>
    <t>DTY1153240013</t>
  </si>
  <si>
    <t>28/04/1994</t>
  </si>
  <si>
    <t>RHM K4</t>
  </si>
  <si>
    <t>DTY125720300045</t>
  </si>
  <si>
    <t>Sim</t>
  </si>
  <si>
    <t xml:space="preserve">Giáy </t>
  </si>
  <si>
    <t>DTY1257203020039</t>
  </si>
  <si>
    <t xml:space="preserve"> Lường Thành</t>
  </si>
  <si>
    <t>Nhơn</t>
  </si>
  <si>
    <t>13/12/1994</t>
  </si>
  <si>
    <t>DTY1257203020060</t>
  </si>
  <si>
    <t xml:space="preserve"> Ma Đình</t>
  </si>
  <si>
    <t>Tưởng</t>
  </si>
  <si>
    <t>17/12/1992</t>
  </si>
  <si>
    <t>DTY1357203020022</t>
  </si>
  <si>
    <t>Hồng</t>
  </si>
  <si>
    <t>26/08/1995</t>
  </si>
  <si>
    <t>DTY1357203020061</t>
  </si>
  <si>
    <t xml:space="preserve"> Triệu Thị</t>
  </si>
  <si>
    <t>19/07/1995</t>
  </si>
  <si>
    <t>DTY1357203020056</t>
  </si>
  <si>
    <t xml:space="preserve"> Triệu Văn</t>
  </si>
  <si>
    <t>DTY1357203020009</t>
  </si>
  <si>
    <t xml:space="preserve"> Lý Thị</t>
  </si>
  <si>
    <t>08/03/1995</t>
  </si>
  <si>
    <t>DTY1457203020015</t>
  </si>
  <si>
    <t>10/02/1995</t>
  </si>
  <si>
    <t>DTY1457203020051</t>
  </si>
  <si>
    <t>Bùi Minh</t>
  </si>
  <si>
    <t>Xuất</t>
  </si>
  <si>
    <t>13/6/1995</t>
  </si>
  <si>
    <t>DTY1457203020050</t>
  </si>
  <si>
    <t xml:space="preserve">Lăng Thị </t>
  </si>
  <si>
    <t>Tuyến</t>
  </si>
  <si>
    <t>16/03/1996</t>
  </si>
  <si>
    <t>DTY1557203020022</t>
  </si>
  <si>
    <t xml:space="preserve">Hiệu </t>
  </si>
  <si>
    <t>23/3/1997</t>
  </si>
  <si>
    <t>DTY1557203020077</t>
  </si>
  <si>
    <t>06/02/1996</t>
  </si>
  <si>
    <t>DTY1357204010126</t>
  </si>
  <si>
    <t xml:space="preserve">Ngô Chí </t>
  </si>
  <si>
    <t>15/9/1994</t>
  </si>
  <si>
    <t>DTY1257204010064</t>
  </si>
  <si>
    <t xml:space="preserve"> Nguyễn Thanh</t>
  </si>
  <si>
    <t>30/04/1993</t>
  </si>
  <si>
    <t>DTY1557201010021</t>
  </si>
  <si>
    <t>Phạm Thị Vân</t>
  </si>
  <si>
    <t>12/2/1997</t>
  </si>
  <si>
    <t>DTY1557201010519</t>
  </si>
  <si>
    <t>16/8/1996</t>
  </si>
  <si>
    <t>DTY1557204010014</t>
  </si>
  <si>
    <t xml:space="preserve">Thào Thị </t>
  </si>
  <si>
    <t>Cự</t>
  </si>
  <si>
    <t>15/10/1997</t>
  </si>
  <si>
    <t>DTY1457201010379</t>
  </si>
  <si>
    <t xml:space="preserve">Miêu Thị </t>
  </si>
  <si>
    <t>12/6/1995</t>
  </si>
  <si>
    <t>DTY1153210123</t>
  </si>
  <si>
    <t>Thuý</t>
  </si>
  <si>
    <t>25/05/1993</t>
  </si>
  <si>
    <t>DTY1257201010436</t>
  </si>
  <si>
    <t>Na</t>
  </si>
  <si>
    <t>21/12/1993</t>
  </si>
  <si>
    <t>DTY1357201010361</t>
  </si>
  <si>
    <t>Lợi</t>
  </si>
  <si>
    <t>24/05/1994</t>
  </si>
  <si>
    <t>DTY1357201010382</t>
  </si>
  <si>
    <t xml:space="preserve"> Dương Thị</t>
  </si>
  <si>
    <t>Mận</t>
  </si>
  <si>
    <t>24/02/1994</t>
  </si>
  <si>
    <t>DTY1357201010211</t>
  </si>
  <si>
    <t>15/04/1994</t>
  </si>
  <si>
    <t>DTY1153210063</t>
  </si>
  <si>
    <t xml:space="preserve">Dương Công </t>
  </si>
  <si>
    <t>Trình</t>
  </si>
  <si>
    <t>10/6/1992</t>
  </si>
  <si>
    <t>DTY1257201010035</t>
  </si>
  <si>
    <t xml:space="preserve">Đồng Tiến </t>
  </si>
  <si>
    <t>14/09/1993</t>
  </si>
  <si>
    <t xml:space="preserve">Hoàng Ngọc </t>
  </si>
  <si>
    <t>11/03/1993</t>
  </si>
  <si>
    <t>DTY1257201010239</t>
  </si>
  <si>
    <t>DTY1257201010222</t>
  </si>
  <si>
    <t>28/03/1993</t>
  </si>
  <si>
    <t>DTY1357201010282</t>
  </si>
  <si>
    <t xml:space="preserve"> Đinh Quang</t>
  </si>
  <si>
    <t>DTY1557201010598</t>
  </si>
  <si>
    <t>13/5/1996</t>
  </si>
  <si>
    <t>DTY1557201010463</t>
  </si>
  <si>
    <t>25/4/1996</t>
  </si>
  <si>
    <t>DTY1257203020008</t>
  </si>
  <si>
    <t xml:space="preserve"> Triệu Quốc</t>
  </si>
  <si>
    <t>Đạt</t>
  </si>
  <si>
    <t>27/12/1994</t>
  </si>
  <si>
    <t>DTY1153240001</t>
  </si>
  <si>
    <t>Hoàng Thị Lan</t>
  </si>
  <si>
    <t>31/10/1992</t>
  </si>
  <si>
    <t xml:space="preserve">DTY1257204010138 </t>
  </si>
  <si>
    <t>20/03/1993</t>
  </si>
  <si>
    <t>DTY1557204010098</t>
  </si>
  <si>
    <t xml:space="preserve">Lang Thị </t>
  </si>
  <si>
    <t>11/10/1997</t>
  </si>
  <si>
    <t>DTY1557201010585</t>
  </si>
  <si>
    <t>Tươi</t>
  </si>
  <si>
    <t>15/4/1997</t>
  </si>
  <si>
    <t>DTY1557201010405</t>
  </si>
  <si>
    <t xml:space="preserve">Nụ </t>
  </si>
  <si>
    <t>18/7/1997</t>
  </si>
  <si>
    <t>DTY1557201010479 </t>
  </si>
  <si>
    <t xml:space="preserve">Bùi Thị Phương </t>
  </si>
  <si>
    <t>10/10/1996</t>
  </si>
  <si>
    <t>K48I</t>
  </si>
  <si>
    <t>DTY1153210122</t>
  </si>
  <si>
    <t>03/01/1992</t>
  </si>
  <si>
    <t>DTY1257201010402</t>
  </si>
  <si>
    <t>Bắc</t>
  </si>
  <si>
    <t>10/5/1993</t>
  </si>
  <si>
    <t>Sán chỉ</t>
  </si>
  <si>
    <t>DTY1257201010438</t>
  </si>
  <si>
    <t>16/10/1993</t>
  </si>
  <si>
    <t>DTY1153210054</t>
  </si>
  <si>
    <t xml:space="preserve"> Hà Thị Phương</t>
  </si>
  <si>
    <t>02/04/1992</t>
  </si>
  <si>
    <t>DTY1257201010160</t>
  </si>
  <si>
    <t>Hoàn</t>
  </si>
  <si>
    <t>28/12/1993</t>
  </si>
  <si>
    <t>DTY1257201010265</t>
  </si>
  <si>
    <t xml:space="preserve"> Nguyễn Ngọc Hoàng</t>
  </si>
  <si>
    <t>Lê Thị Thanh</t>
  </si>
  <si>
    <t>Mến</t>
  </si>
  <si>
    <t>28/02/1993</t>
  </si>
  <si>
    <t>DTY1257201010435</t>
  </si>
  <si>
    <t>DTY1257201010311</t>
  </si>
  <si>
    <t>DTY1257201010241</t>
  </si>
  <si>
    <t xml:space="preserve"> Quách Thị</t>
  </si>
  <si>
    <t>20/09/1993</t>
  </si>
  <si>
    <t>DTY1357201010197</t>
  </si>
  <si>
    <t xml:space="preserve"> Hà Thị Thanh</t>
  </si>
  <si>
    <t>02/03/1994</t>
  </si>
  <si>
    <t>DTY1357201010301</t>
  </si>
  <si>
    <t xml:space="preserve"> Hoàng Minh</t>
  </si>
  <si>
    <t>Khoan</t>
  </si>
  <si>
    <t>01/05/1995</t>
  </si>
  <si>
    <t>DTY1357201010565</t>
  </si>
  <si>
    <t xml:space="preserve"> Hà Tố</t>
  </si>
  <si>
    <t>23/11/1994</t>
  </si>
  <si>
    <t>Ngọc Thị Thanh</t>
  </si>
  <si>
    <t>03/08/1994</t>
  </si>
  <si>
    <t>DTY1357201010496</t>
  </si>
  <si>
    <t xml:space="preserve"> Vy Thị Như</t>
  </si>
  <si>
    <t>07/09/1994</t>
  </si>
  <si>
    <t>DTY1357201010251</t>
  </si>
  <si>
    <t>DTY1357201010293</t>
  </si>
  <si>
    <t>DTY1357201010210</t>
  </si>
  <si>
    <t>DTY1457201010402</t>
  </si>
  <si>
    <t xml:space="preserve">Hà Văn </t>
  </si>
  <si>
    <t>Thuấn</t>
  </si>
  <si>
    <t>DTY1457201010058</t>
  </si>
  <si>
    <t xml:space="preserve">Vỳ Văn </t>
  </si>
  <si>
    <t>Đối</t>
  </si>
  <si>
    <t>19/8/1995</t>
  </si>
  <si>
    <t>DTY1457201010168</t>
  </si>
  <si>
    <t>11/08/1995</t>
  </si>
  <si>
    <t>DTY1457201010374</t>
  </si>
  <si>
    <t xml:space="preserve">Đàm Thị </t>
  </si>
  <si>
    <t>DTY1457201010134</t>
  </si>
  <si>
    <t>Trần Thu</t>
  </si>
  <si>
    <t>30/09/1995</t>
  </si>
  <si>
    <t>DTY1557201010514</t>
  </si>
  <si>
    <t>25/6/1995</t>
  </si>
  <si>
    <t>DTY1557201010509</t>
  </si>
  <si>
    <t>Thưởng</t>
  </si>
  <si>
    <t>24/7/1996</t>
  </si>
  <si>
    <t>DTY1557201010113</t>
  </si>
  <si>
    <t xml:space="preserve">La Thị </t>
  </si>
  <si>
    <t>Đáo</t>
  </si>
  <si>
    <t>16/9/1997</t>
  </si>
  <si>
    <t>DTY1557201010358 </t>
  </si>
  <si>
    <t>Dương Thị Hà</t>
  </si>
  <si>
    <t>21/11/1996</t>
  </si>
  <si>
    <t>DTY1557201010365</t>
  </si>
  <si>
    <t>04/9/1996</t>
  </si>
  <si>
    <t>DTY1557206010011</t>
  </si>
  <si>
    <t>Quách Văn</t>
  </si>
  <si>
    <t>06/11/1997</t>
  </si>
  <si>
    <t xml:space="preserve">DTY1257204010072 </t>
  </si>
  <si>
    <t>Tuyên</t>
  </si>
  <si>
    <t>DTY 1457205010006</t>
  </si>
  <si>
    <t>Bình</t>
  </si>
  <si>
    <t>25/12/1995</t>
  </si>
  <si>
    <t>DTY1457203020035</t>
  </si>
  <si>
    <t>Nhi</t>
  </si>
  <si>
    <t>11/4/1996</t>
  </si>
  <si>
    <t>DTY1557203020039</t>
  </si>
  <si>
    <t>Mai Khánh</t>
  </si>
  <si>
    <t>21/4/1997</t>
  </si>
  <si>
    <t>YHDP K9</t>
  </si>
  <si>
    <t>DTY1257206010024</t>
  </si>
  <si>
    <t>14/05/1993</t>
  </si>
  <si>
    <t>DTY1557205010032 </t>
  </si>
  <si>
    <t>26/02/1996</t>
  </si>
  <si>
    <t xml:space="preserve">DTY1357204010116 </t>
  </si>
  <si>
    <t xml:space="preserve">Nguyễn Chính </t>
  </si>
  <si>
    <t>Sâm</t>
  </si>
  <si>
    <t>20/09/1994</t>
  </si>
  <si>
    <t>DTY1557204010053</t>
  </si>
  <si>
    <t>28/10/1996</t>
  </si>
  <si>
    <t>DTY1257201010284</t>
  </si>
  <si>
    <t xml:space="preserve"> Vũ Thị</t>
  </si>
  <si>
    <t>14/03/1993</t>
  </si>
  <si>
    <t>DTY1257201010419</t>
  </si>
  <si>
    <t>DTY1357201010431</t>
  </si>
  <si>
    <t xml:space="preserve"> Mông Văn</t>
  </si>
  <si>
    <t>Ngọt</t>
  </si>
  <si>
    <t>DTY1357201010122</t>
  </si>
  <si>
    <t>DTY1357201010537</t>
  </si>
  <si>
    <t xml:space="preserve"> Lăng Thị</t>
  </si>
  <si>
    <t>12/05/1995</t>
  </si>
  <si>
    <t>DTY1457201010253 </t>
  </si>
  <si>
    <t xml:space="preserve">Lăng Thị Lệ </t>
  </si>
  <si>
    <t>02/01/1995</t>
  </si>
  <si>
    <t>DTY1557201010616</t>
  </si>
  <si>
    <t>04/9/1997</t>
  </si>
  <si>
    <t xml:space="preserve">DTY1557201010168 </t>
  </si>
  <si>
    <t xml:space="preserve">Phương Thị </t>
  </si>
  <si>
    <t>06/10/1996</t>
  </si>
  <si>
    <t>DTY1557201010378</t>
  </si>
  <si>
    <t>19/3/1996</t>
  </si>
  <si>
    <t>DTY1257203020006</t>
  </si>
  <si>
    <t>28/11/1993</t>
  </si>
  <si>
    <t>DTY1357204010073</t>
  </si>
  <si>
    <t>13/11/1994</t>
  </si>
  <si>
    <t>DTY1257201010256</t>
  </si>
  <si>
    <t xml:space="preserve"> Bế Thị</t>
  </si>
  <si>
    <t>18/02/1993</t>
  </si>
  <si>
    <t>DTY1153210294</t>
  </si>
  <si>
    <t>22/01/1993</t>
  </si>
  <si>
    <t xml:space="preserve"> Hộ nghèo </t>
  </si>
  <si>
    <t>DTY1357201010081</t>
  </si>
  <si>
    <t xml:space="preserve">Ngọc Thị </t>
  </si>
  <si>
    <t>Diễm</t>
  </si>
  <si>
    <t>16/01/1995</t>
  </si>
  <si>
    <t>Hoàng Thị Hồng</t>
  </si>
  <si>
    <t>01/9/1995</t>
  </si>
  <si>
    <t>DTY1357201010454</t>
  </si>
  <si>
    <t>DTY1257201010289</t>
  </si>
  <si>
    <t>DTY1257201010433</t>
  </si>
  <si>
    <t>DTY1357201010016</t>
  </si>
  <si>
    <t>Hộ cận  nghèo</t>
  </si>
  <si>
    <t>DTY1153210248</t>
  </si>
  <si>
    <t xml:space="preserve"> Trương Khôi</t>
  </si>
  <si>
    <t>Nguyên</t>
  </si>
  <si>
    <t>26/10/1993</t>
  </si>
  <si>
    <t>DTY1153210200</t>
  </si>
  <si>
    <t xml:space="preserve"> Lô Anh</t>
  </si>
  <si>
    <t>29/06/1992</t>
  </si>
  <si>
    <t>DTY1257201010189</t>
  </si>
  <si>
    <t xml:space="preserve"> Đàm Thị</t>
  </si>
  <si>
    <t>14/10/1993</t>
  </si>
  <si>
    <t>DTY1257201010043</t>
  </si>
  <si>
    <t xml:space="preserve">Châu Thị </t>
  </si>
  <si>
    <t>12/11/1993</t>
  </si>
  <si>
    <t>DTY1257201010236</t>
  </si>
  <si>
    <t xml:space="preserve"> Phùng Minh</t>
  </si>
  <si>
    <t>Lực</t>
  </si>
  <si>
    <t>02/10/1994</t>
  </si>
  <si>
    <t>DTY1257201010210</t>
  </si>
  <si>
    <t xml:space="preserve">Hoàng Thị Tuyết </t>
  </si>
  <si>
    <t>18/06/1993</t>
  </si>
  <si>
    <t>DTY1357201010278</t>
  </si>
  <si>
    <t xml:space="preserve"> Tăng Văn</t>
  </si>
  <si>
    <t>DTY1357201010517</t>
  </si>
  <si>
    <t>03/05/1994</t>
  </si>
  <si>
    <t>DTY1357201010568 </t>
  </si>
  <si>
    <t>Nguyễn Anh</t>
  </si>
  <si>
    <t>15/01/1994</t>
  </si>
  <si>
    <t>DTY1357201010536</t>
  </si>
  <si>
    <t>28/02/1994</t>
  </si>
  <si>
    <t>DTY1357201010552</t>
  </si>
  <si>
    <t xml:space="preserve"> Lương Mỹ</t>
  </si>
  <si>
    <t>13/06/1995</t>
  </si>
  <si>
    <t>DTY1357201010238</t>
  </si>
  <si>
    <t>25/02/1993</t>
  </si>
  <si>
    <t>DTY1457201010238</t>
  </si>
  <si>
    <t xml:space="preserve">Âu Thị </t>
  </si>
  <si>
    <t>Nương</t>
  </si>
  <si>
    <t>03/06/1995</t>
  </si>
  <si>
    <t>DTY 1457201010335</t>
  </si>
  <si>
    <t xml:space="preserve">Nguyễn Như </t>
  </si>
  <si>
    <t>07/01/1996</t>
  </si>
  <si>
    <t>DTY1457201010332</t>
  </si>
  <si>
    <t>15/08/1995</t>
  </si>
  <si>
    <t>DTY1557201010172</t>
  </si>
  <si>
    <t xml:space="preserve">Hoàng Bích </t>
  </si>
  <si>
    <t>05/11/1995</t>
  </si>
  <si>
    <t>DTY1557201010199</t>
  </si>
  <si>
    <t>Hoàng Duy</t>
  </si>
  <si>
    <t>02/8/1997</t>
  </si>
  <si>
    <t>DTY1557201010601</t>
  </si>
  <si>
    <t xml:space="preserve">Đinh Thùy </t>
  </si>
  <si>
    <t>17/12/1996</t>
  </si>
  <si>
    <t>DTY1557201010321</t>
  </si>
  <si>
    <t xml:space="preserve">Lâm Thị </t>
  </si>
  <si>
    <t>Lụa</t>
  </si>
  <si>
    <t>21/01/1996</t>
  </si>
  <si>
    <t>DTY1557206010023</t>
  </si>
  <si>
    <t>13/9/1996</t>
  </si>
  <si>
    <t xml:space="preserve">Nùng </t>
  </si>
  <si>
    <t>DTY1357204010180</t>
  </si>
  <si>
    <t>21/11/1994</t>
  </si>
  <si>
    <t>DTY1457204010053</t>
  </si>
  <si>
    <t xml:space="preserve">Tăng Thị </t>
  </si>
  <si>
    <t>21/07/1995</t>
  </si>
  <si>
    <t>DTY1557204010144</t>
  </si>
  <si>
    <t xml:space="preserve">Cao Thị Trà </t>
  </si>
  <si>
    <t>02/3/1995</t>
  </si>
  <si>
    <t>DTY 1457203020022</t>
  </si>
  <si>
    <t>07/3/1995</t>
  </si>
  <si>
    <t>DTY1357201010600</t>
  </si>
  <si>
    <t>Tới</t>
  </si>
  <si>
    <t>20/12/1995</t>
  </si>
  <si>
    <t>DTY1457201010111</t>
  </si>
  <si>
    <t>30/11/1996</t>
  </si>
  <si>
    <t>DTY1153210021</t>
  </si>
  <si>
    <t>02/7/1991</t>
  </si>
  <si>
    <t>DTY 1153210121</t>
  </si>
  <si>
    <t>Trần Thị Nguyệt</t>
  </si>
  <si>
    <t>14/7/1993</t>
  </si>
  <si>
    <t>DTY1153210491</t>
  </si>
  <si>
    <t xml:space="preserve"> Dương Văn</t>
  </si>
  <si>
    <t>26/02/1992</t>
  </si>
  <si>
    <t>DTY1257201010251</t>
  </si>
  <si>
    <t>Hoàng Huy</t>
  </si>
  <si>
    <t>DTY1257201010208</t>
  </si>
  <si>
    <t>Giáp Thị Kim</t>
  </si>
  <si>
    <t>Chi</t>
  </si>
  <si>
    <t>DTY1357201010032</t>
  </si>
  <si>
    <t xml:space="preserve"> Lại Quỳnh</t>
  </si>
  <si>
    <t>06/12/1995</t>
  </si>
  <si>
    <t>DTY1357201010510</t>
  </si>
  <si>
    <t>05/03/1994</t>
  </si>
  <si>
    <t>DTY1357201010508</t>
  </si>
  <si>
    <t xml:space="preserve"> Diệp Thị </t>
  </si>
  <si>
    <t>DTY1357201010509</t>
  </si>
  <si>
    <t xml:space="preserve"> Nguyễn Đức</t>
  </si>
  <si>
    <t>14/10/1994</t>
  </si>
  <si>
    <t>DTY1357201010435</t>
  </si>
  <si>
    <t>Nhất</t>
  </si>
  <si>
    <t>DTY1357201010374</t>
  </si>
  <si>
    <t>DTY1357201010014</t>
  </si>
  <si>
    <t xml:space="preserve"> Lý Thị Kim</t>
  </si>
  <si>
    <t>14/11/1994</t>
  </si>
  <si>
    <t>DTY1357201010456</t>
  </si>
  <si>
    <t xml:space="preserve"> Đinh Thị Kiều</t>
  </si>
  <si>
    <t>08/06/1995</t>
  </si>
  <si>
    <t>DTY1357201010607</t>
  </si>
  <si>
    <t xml:space="preserve">Ngô Thị Quỳnh </t>
  </si>
  <si>
    <t>22/10/1995</t>
  </si>
  <si>
    <t>DTY1457201010203</t>
  </si>
  <si>
    <t>Miền</t>
  </si>
  <si>
    <t>09/06/1996</t>
  </si>
  <si>
    <t>DTY1557201010341</t>
  </si>
  <si>
    <t xml:space="preserve">Nông Đức </t>
  </si>
  <si>
    <t>28/1/1994</t>
  </si>
  <si>
    <t>DTY1357204010081</t>
  </si>
  <si>
    <t>08/01/1994</t>
  </si>
  <si>
    <t>DTY1557204010083 </t>
  </si>
  <si>
    <t>Nàng</t>
  </si>
  <si>
    <t>02/9/1997</t>
  </si>
  <si>
    <t>DTY1557206010020</t>
  </si>
  <si>
    <t>DTY 1457203020017</t>
  </si>
  <si>
    <t xml:space="preserve">Lã Thị </t>
  </si>
  <si>
    <t>15/07/1995</t>
  </si>
  <si>
    <t>DTY 1457203020033</t>
  </si>
  <si>
    <t>14/05/1996</t>
  </si>
  <si>
    <t>DTY1257204010046</t>
  </si>
  <si>
    <t>Nguyễn Hồng</t>
  </si>
  <si>
    <t>11/12/1993</t>
  </si>
  <si>
    <t>DTY1557205010025</t>
  </si>
  <si>
    <t xml:space="preserve">Mai  Thu </t>
  </si>
  <si>
    <t>25/10/1997</t>
  </si>
  <si>
    <t>Dược 8A</t>
  </si>
  <si>
    <t>Dược 9A</t>
  </si>
  <si>
    <t>Dược 9B</t>
  </si>
  <si>
    <t>Dược 10A</t>
  </si>
  <si>
    <t>Dược 11A</t>
  </si>
  <si>
    <t>Dược 11B</t>
  </si>
  <si>
    <t>Dược 8B</t>
  </si>
  <si>
    <t>Dược 10B</t>
  </si>
  <si>
    <t>DTY1153210260</t>
  </si>
  <si>
    <t>Lê Thị Anh</t>
  </si>
  <si>
    <t>Thoa</t>
  </si>
  <si>
    <t>04/5/1992</t>
  </si>
  <si>
    <t>DTY1153210099</t>
  </si>
  <si>
    <t xml:space="preserve">Thào Tờ </t>
  </si>
  <si>
    <t>05/02/1993</t>
  </si>
  <si>
    <t>Pa dí</t>
  </si>
  <si>
    <t>62HN</t>
  </si>
  <si>
    <t>DTY1153210072</t>
  </si>
  <si>
    <t xml:space="preserve">Đinh Quang </t>
  </si>
  <si>
    <t>Bách</t>
  </si>
  <si>
    <t>19/5/1992</t>
  </si>
  <si>
    <t>DTY1153210502</t>
  </si>
  <si>
    <t>10/12/1992</t>
  </si>
  <si>
    <t>DTY1153210281</t>
  </si>
  <si>
    <t>Nguyễn Hoàng</t>
  </si>
  <si>
    <t>Gia</t>
  </si>
  <si>
    <t>22/3/1992</t>
  </si>
  <si>
    <t>DTY1153210277 </t>
  </si>
  <si>
    <t xml:space="preserve">Triệu Văn </t>
  </si>
  <si>
    <t xml:space="preserve">Điệp </t>
  </si>
  <si>
    <t>12/11/1991</t>
  </si>
  <si>
    <t>DTY1153210323 </t>
  </si>
  <si>
    <t>Toàn</t>
  </si>
  <si>
    <t>24/10/1993</t>
  </si>
  <si>
    <t>DTY1153210146 </t>
  </si>
  <si>
    <t>Hân</t>
  </si>
  <si>
    <t>25/5/1992</t>
  </si>
  <si>
    <t>DTY1153210170 </t>
  </si>
  <si>
    <t xml:space="preserve">Bùi Kim </t>
  </si>
  <si>
    <t>18/01/1992</t>
  </si>
  <si>
    <t>DTY1153210193</t>
  </si>
  <si>
    <t>15/6/1992</t>
  </si>
  <si>
    <t>DTY1153210204 </t>
  </si>
  <si>
    <t xml:space="preserve">Lục Thị </t>
  </si>
  <si>
    <t>Viên</t>
  </si>
  <si>
    <t>20/6/1992</t>
  </si>
  <si>
    <t>DTY1153210198</t>
  </si>
  <si>
    <t xml:space="preserve">Quách Cẩm </t>
  </si>
  <si>
    <t>03/9/1992</t>
  </si>
  <si>
    <t>DTY1153210064</t>
  </si>
  <si>
    <t>03/02/1992</t>
  </si>
  <si>
    <t>DTY1153210052</t>
  </si>
  <si>
    <t>Mùng Duy</t>
  </si>
  <si>
    <t>10/9/1992</t>
  </si>
  <si>
    <t>DTY1153210049</t>
  </si>
  <si>
    <t xml:space="preserve">Hoàng Kim </t>
  </si>
  <si>
    <t>Sinh</t>
  </si>
  <si>
    <t>12/4/1992</t>
  </si>
  <si>
    <t>DTY1257201010181</t>
  </si>
  <si>
    <t>Mỵ</t>
  </si>
  <si>
    <t>30/6/1992</t>
  </si>
  <si>
    <t>DTY1257201010148</t>
  </si>
  <si>
    <t>Chiều</t>
  </si>
  <si>
    <t>01/8/1993</t>
  </si>
  <si>
    <t>DTY1257201010158</t>
  </si>
  <si>
    <t>Hè</t>
  </si>
  <si>
    <t>28/10/1994</t>
  </si>
  <si>
    <t>DTY1257201010161</t>
  </si>
  <si>
    <t>02/11/1992</t>
  </si>
  <si>
    <t>DTY1257201010195</t>
  </si>
  <si>
    <t xml:space="preserve">Đinh Văn </t>
  </si>
  <si>
    <t>Trung</t>
  </si>
  <si>
    <t>15/2/1994</t>
  </si>
  <si>
    <t>DTY1257201010153</t>
  </si>
  <si>
    <t>Phùng Trung</t>
  </si>
  <si>
    <t>14/3/1993</t>
  </si>
  <si>
    <t>DTY1257201010146</t>
  </si>
  <si>
    <t xml:space="preserve">Sầm Ngọc </t>
  </si>
  <si>
    <t>12/9/1993</t>
  </si>
  <si>
    <t>DTY1257201010013</t>
  </si>
  <si>
    <t>Nguyễn Thu Thanh</t>
  </si>
  <si>
    <t>10/10/1992</t>
  </si>
  <si>
    <t>DTY1257201010026</t>
  </si>
  <si>
    <t>Hạ A</t>
  </si>
  <si>
    <t>Khua</t>
  </si>
  <si>
    <t>03/2/1992</t>
  </si>
  <si>
    <t>DTY1257201010540 </t>
  </si>
  <si>
    <t xml:space="preserve">Liễu Thị </t>
  </si>
  <si>
    <t>Ngân</t>
  </si>
  <si>
    <t>12/3/1994</t>
  </si>
  <si>
    <t>DTY1257201010021</t>
  </si>
  <si>
    <t>Phùng Thị Quỳnh</t>
  </si>
  <si>
    <t>21/3/1993</t>
  </si>
  <si>
    <t>DTY1257201010294</t>
  </si>
  <si>
    <t>03/7/1993</t>
  </si>
  <si>
    <t>DTY1257201010308</t>
  </si>
  <si>
    <t>Thọ</t>
  </si>
  <si>
    <t>16/12/1993</t>
  </si>
  <si>
    <t>DTY1257201010278</t>
  </si>
  <si>
    <t>14/12/1993</t>
  </si>
  <si>
    <t>DTY1257201010290</t>
  </si>
  <si>
    <t>Lý Thị Thùy</t>
  </si>
  <si>
    <t>26/10/1992</t>
  </si>
  <si>
    <t>DTY1257201010401</t>
  </si>
  <si>
    <t>Nguyễn Tuấn</t>
  </si>
  <si>
    <t>23/01/1993</t>
  </si>
  <si>
    <t>DTY1257201010051</t>
  </si>
  <si>
    <t>Trủng</t>
  </si>
  <si>
    <t>03/2/1993</t>
  </si>
  <si>
    <t>H'Mông</t>
  </si>
  <si>
    <t>DTY1257201010452 </t>
  </si>
  <si>
    <t xml:space="preserve">Trần Văn </t>
  </si>
  <si>
    <t>Trận</t>
  </si>
  <si>
    <t>01/01/1990</t>
  </si>
  <si>
    <t>DTY1257201010431</t>
  </si>
  <si>
    <t>Nông Thị Mỹ</t>
  </si>
  <si>
    <t>05/3/1993</t>
  </si>
  <si>
    <t>DTY1257201010235 </t>
  </si>
  <si>
    <t>Cam Thị Thùy</t>
  </si>
  <si>
    <t>03/12/1993</t>
  </si>
  <si>
    <t>DTY1257201010207 </t>
  </si>
  <si>
    <t>22/3/1993</t>
  </si>
  <si>
    <t>DTY1257201010249 </t>
  </si>
  <si>
    <t>Đàm Thùy</t>
  </si>
  <si>
    <t>13/4/1993</t>
  </si>
  <si>
    <t>DTY1257201010221 </t>
  </si>
  <si>
    <t>Phạm Văn</t>
  </si>
  <si>
    <t>16/11/1992</t>
  </si>
  <si>
    <t>DTY1153210283</t>
  </si>
  <si>
    <t>Nguyễn Thảo</t>
  </si>
  <si>
    <t>30/4/1993</t>
  </si>
  <si>
    <t> DTY1357201010581</t>
  </si>
  <si>
    <t xml:space="preserve">Lương Thị Hoài </t>
  </si>
  <si>
    <t>16/12/1994</t>
  </si>
  <si>
    <t>DTY1357201010486</t>
  </si>
  <si>
    <t>Lê Thị Minh</t>
  </si>
  <si>
    <t>22/11/1995</t>
  </si>
  <si>
    <t>DTY1357201010602</t>
  </si>
  <si>
    <t xml:space="preserve">Lô Phương </t>
  </si>
  <si>
    <t>01/3/1994</t>
  </si>
  <si>
    <t>DTY1357201010328</t>
  </si>
  <si>
    <t>Hoàng Thị Thúy</t>
  </si>
  <si>
    <t>26/01/1995</t>
  </si>
  <si>
    <t>DTY1357201010158</t>
  </si>
  <si>
    <t>20/4/1994</t>
  </si>
  <si>
    <t>DTY1357201010556 </t>
  </si>
  <si>
    <t>DTY1357201010702</t>
  </si>
  <si>
    <t>26/3/1995</t>
  </si>
  <si>
    <t>DTY1357201010614</t>
  </si>
  <si>
    <t xml:space="preserve">Lê Hà </t>
  </si>
  <si>
    <t>8/3/1994</t>
  </si>
  <si>
    <t>DTY1357201010039</t>
  </si>
  <si>
    <t xml:space="preserve">Lý Ngọc </t>
  </si>
  <si>
    <t>24/10/1995</t>
  </si>
  <si>
    <t>DTY1357201010046</t>
  </si>
  <si>
    <t xml:space="preserve">Trương Quyền </t>
  </si>
  <si>
    <t>Bảo</t>
  </si>
  <si>
    <t>18/8/1994</t>
  </si>
  <si>
    <t>Hán</t>
  </si>
  <si>
    <t>DTY1357201010057 </t>
  </si>
  <si>
    <t>16/11/1995</t>
  </si>
  <si>
    <t>DTY1357201010484</t>
  </si>
  <si>
    <t>04/9/1994</t>
  </si>
  <si>
    <t>DTY1357201010615</t>
  </si>
  <si>
    <t xml:space="preserve">Hoàng Minh </t>
  </si>
  <si>
    <t>27/8/1995</t>
  </si>
  <si>
    <t>DTY1357201010601</t>
  </si>
  <si>
    <t>Trần Phương</t>
  </si>
  <si>
    <t>06/9/1994</t>
  </si>
  <si>
    <t>DTY1357201010059</t>
  </si>
  <si>
    <t xml:space="preserve">Đặng Thị </t>
  </si>
  <si>
    <t>24/01/1994</t>
  </si>
  <si>
    <t>DTY1357201010478</t>
  </si>
  <si>
    <t xml:space="preserve">Hoàng Thị Kim </t>
  </si>
  <si>
    <t>24/4/1995</t>
  </si>
  <si>
    <t>DTY1357201010644 </t>
  </si>
  <si>
    <t>Cao Văn</t>
  </si>
  <si>
    <t>15/6/1993</t>
  </si>
  <si>
    <t>DTY1357201010269</t>
  </si>
  <si>
    <t xml:space="preserve">Nông Thị Thiên </t>
  </si>
  <si>
    <t>DTY1357201010013</t>
  </si>
  <si>
    <t xml:space="preserve">Triệu Lan </t>
  </si>
  <si>
    <t>23/9/1995</t>
  </si>
  <si>
    <t>DTY1357201010291</t>
  </si>
  <si>
    <t xml:space="preserve">Diệp Thị </t>
  </si>
  <si>
    <t>30/7/1994</t>
  </si>
  <si>
    <t>DTY1357201010710</t>
  </si>
  <si>
    <t>Nguyễn Thị Hải</t>
  </si>
  <si>
    <t>12/2/1995</t>
  </si>
  <si>
    <t>DTY1357201010636</t>
  </si>
  <si>
    <t xml:space="preserve">Lương Quốc </t>
  </si>
  <si>
    <t>Trịnh</t>
  </si>
  <si>
    <t>04/6/1994</t>
  </si>
  <si>
    <t>DTY1357201010511</t>
  </si>
  <si>
    <t>Thạch</t>
  </si>
  <si>
    <t>06/4/1994</t>
  </si>
  <si>
    <t>DTY1357201010121</t>
  </si>
  <si>
    <t>Hoàng Hải</t>
  </si>
  <si>
    <t>25/3/1994</t>
  </si>
  <si>
    <t>DTY1357201010319</t>
  </si>
  <si>
    <t>Lập</t>
  </si>
  <si>
    <t>27/6/1995</t>
  </si>
  <si>
    <t>DTY1357201010321</t>
  </si>
  <si>
    <t>Lê</t>
  </si>
  <si>
    <t>DTY1357201010347</t>
  </si>
  <si>
    <t> DTY1357201010318</t>
  </si>
  <si>
    <t>Lanh</t>
  </si>
  <si>
    <t>29/7/1994</t>
  </si>
  <si>
    <t>DTY1357201010429</t>
  </si>
  <si>
    <t>62 HN</t>
  </si>
  <si>
    <t>DTY1357201010124</t>
  </si>
  <si>
    <t>DTY1357201010474</t>
  </si>
  <si>
    <t xml:space="preserve">Hoàng Quốc </t>
  </si>
  <si>
    <t>08/11/1994</t>
  </si>
  <si>
    <t>DTY1457201010320</t>
  </si>
  <si>
    <t>Thuyên</t>
  </si>
  <si>
    <t>DTY1457201010188</t>
  </si>
  <si>
    <t>Trương Thị Hải</t>
  </si>
  <si>
    <t>22/7/1995</t>
  </si>
  <si>
    <t>DTY1457201010066</t>
  </si>
  <si>
    <t>Nguyễn Đăng</t>
  </si>
  <si>
    <t>20/6/1995</t>
  </si>
  <si>
    <t>DTY1457201010144</t>
  </si>
  <si>
    <t>Hà Thị Bình</t>
  </si>
  <si>
    <t>DTY1457201010105</t>
  </si>
  <si>
    <t>Dương Thị</t>
  </si>
  <si>
    <t>15/5/1996</t>
  </si>
  <si>
    <t>DTY1457201010191</t>
  </si>
  <si>
    <t>Lý Viết</t>
  </si>
  <si>
    <t>01/11/1996</t>
  </si>
  <si>
    <t>DTY1457201010179 </t>
  </si>
  <si>
    <t xml:space="preserve">Lưu Thùy </t>
  </si>
  <si>
    <t>01/02/1996</t>
  </si>
  <si>
    <t>DTY1457201010248 </t>
  </si>
  <si>
    <t>Trần Thị Thu</t>
  </si>
  <si>
    <t>17/01/1995</t>
  </si>
  <si>
    <t> DTY1457201010251</t>
  </si>
  <si>
    <t xml:space="preserve">Mông Thị Bích </t>
  </si>
  <si>
    <t>DTY1457201010048 </t>
  </si>
  <si>
    <t xml:space="preserve">Lê Đức </t>
  </si>
  <si>
    <t>DTY1457201010312</t>
  </si>
  <si>
    <t>Hà Phương</t>
  </si>
  <si>
    <t>Thùy</t>
  </si>
  <si>
    <t>10/6/1996</t>
  </si>
  <si>
    <t>DTY1457201010387</t>
  </si>
  <si>
    <t>10/3/1995</t>
  </si>
  <si>
    <t>DTY1457201010229</t>
  </si>
  <si>
    <t xml:space="preserve">Gì Thị </t>
  </si>
  <si>
    <t>Nhít</t>
  </si>
  <si>
    <t>20/9/1995</t>
  </si>
  <si>
    <t>DTY1457201010202 </t>
  </si>
  <si>
    <t>27/11/1996</t>
  </si>
  <si>
    <t>DTY1557201010529</t>
  </si>
  <si>
    <t>Triệu Thị Kiều</t>
  </si>
  <si>
    <t>04/6/1996</t>
  </si>
  <si>
    <t>DTY1557201010130 </t>
  </si>
  <si>
    <t>Đỗ Thị Hà</t>
  </si>
  <si>
    <t>09/11/1997</t>
  </si>
  <si>
    <t>DTY1557201010035 </t>
  </si>
  <si>
    <t>Hoàng Thị Ngọc</t>
  </si>
  <si>
    <t>11/11/1996</t>
  </si>
  <si>
    <t>DTY1557201010184</t>
  </si>
  <si>
    <t xml:space="preserve">Lương Minh </t>
  </si>
  <si>
    <t>01/11/1997</t>
  </si>
  <si>
    <t>DTY1557201010475</t>
  </si>
  <si>
    <t>Bế Thị Hồng</t>
  </si>
  <si>
    <t>25/3/1997</t>
  </si>
  <si>
    <t>DTY1557201010178</t>
  </si>
  <si>
    <t>07/4/1997</t>
  </si>
  <si>
    <t>DTY1557201010259</t>
  </si>
  <si>
    <t>Hoàng Nhật</t>
  </si>
  <si>
    <t>Khánh</t>
  </si>
  <si>
    <t>28/9/1997</t>
  </si>
  <si>
    <t>DTY1557201010182</t>
  </si>
  <si>
    <t>Nguyễn Thị Thu</t>
  </si>
  <si>
    <t>15/9/1997</t>
  </si>
  <si>
    <t>DTY1557201010212</t>
  </si>
  <si>
    <t>29/8/1996</t>
  </si>
  <si>
    <t>DTY1557201010204</t>
  </si>
  <si>
    <t>03/3/1997</t>
  </si>
  <si>
    <t>DTY1557201010276</t>
  </si>
  <si>
    <t>06/7/1996</t>
  </si>
  <si>
    <t>DTY1557201010491</t>
  </si>
  <si>
    <t xml:space="preserve">Lộc Thị </t>
  </si>
  <si>
    <t>Thêm</t>
  </si>
  <si>
    <t>DTY1557201010367</t>
  </si>
  <si>
    <t>12/4/1997</t>
  </si>
  <si>
    <t>DTY1557201010266</t>
  </si>
  <si>
    <t>Trương Thành</t>
  </si>
  <si>
    <t>DTY1557201010114</t>
  </si>
  <si>
    <t>DTY1557201010145</t>
  </si>
  <si>
    <t>Nông Thanh</t>
  </si>
  <si>
    <t>08/5/1996</t>
  </si>
  <si>
    <t>DTY1557201010459 </t>
  </si>
  <si>
    <t xml:space="preserve">Đàm Thái </t>
  </si>
  <si>
    <t>09/10/1995</t>
  </si>
  <si>
    <t>DTY1557201010395</t>
  </si>
  <si>
    <t>Hoàng Uyển</t>
  </si>
  <si>
    <t>26/01/1996</t>
  </si>
  <si>
    <t>K48H</t>
  </si>
  <si>
    <t>DTY1557201010151</t>
  </si>
  <si>
    <t>Đỗ Đình</t>
  </si>
  <si>
    <t>15/4/1995</t>
  </si>
  <si>
    <t>DTY1557201010080</t>
  </si>
  <si>
    <t>Vàng Ngọc</t>
  </si>
  <si>
    <t>16/10/1996</t>
  </si>
  <si>
    <t>DTY1557201010604 </t>
  </si>
  <si>
    <t>Trần Thị Thảo</t>
  </si>
  <si>
    <t>12/10/1996</t>
  </si>
  <si>
    <t>DTY1557201010568 </t>
  </si>
  <si>
    <t>06/9/1995</t>
  </si>
  <si>
    <t>DTY1557201010334</t>
  </si>
  <si>
    <t>DTY1557201010009 </t>
  </si>
  <si>
    <t>01/7/1996</t>
  </si>
  <si>
    <t>DTY1657201010082</t>
  </si>
  <si>
    <t>07/11/1997</t>
  </si>
  <si>
    <t>K49A</t>
  </si>
  <si>
    <t>DTY1657201010018</t>
  </si>
  <si>
    <t>07/9/1998</t>
  </si>
  <si>
    <t>DTY1657201010245</t>
  </si>
  <si>
    <t>Ma Thị Thu</t>
  </si>
  <si>
    <t>25/9/1997</t>
  </si>
  <si>
    <t>DTY1657201010177 </t>
  </si>
  <si>
    <t xml:space="preserve">Trần Quốc </t>
  </si>
  <si>
    <t>Long</t>
  </si>
  <si>
    <t>01/12/1997</t>
  </si>
  <si>
    <t>DTY1657201010084 </t>
  </si>
  <si>
    <t>Dư Minh</t>
  </si>
  <si>
    <t>12/1/1998</t>
  </si>
  <si>
    <t>DTY1657201010161</t>
  </si>
  <si>
    <t>06/01/1998</t>
  </si>
  <si>
    <t>DTY1657201010194</t>
  </si>
  <si>
    <t>11/6/1997</t>
  </si>
  <si>
    <t> DTY1657201010230</t>
  </si>
  <si>
    <t>Lê Hồng</t>
  </si>
  <si>
    <t>09/4/1998</t>
  </si>
  <si>
    <t>DTY1657201010224</t>
  </si>
  <si>
    <t>Ma Thúy</t>
  </si>
  <si>
    <t>29/01/1997</t>
  </si>
  <si>
    <t>DTY1657201010034</t>
  </si>
  <si>
    <t>Nghiêm Kim</t>
  </si>
  <si>
    <t>Cương</t>
  </si>
  <si>
    <t>01/02/1998</t>
  </si>
  <si>
    <t>DTY1657201010252</t>
  </si>
  <si>
    <t>Hà Thị Thu</t>
  </si>
  <si>
    <t>14/4/1998</t>
  </si>
  <si>
    <t>DTY1657201010213 </t>
  </si>
  <si>
    <t xml:space="preserve">Làm Thị </t>
  </si>
  <si>
    <t>21/7/1998</t>
  </si>
  <si>
    <t>DTY1657201010086</t>
  </si>
  <si>
    <t>15/3/1997</t>
  </si>
  <si>
    <t>K49B</t>
  </si>
  <si>
    <t>DTY1657201010267 </t>
  </si>
  <si>
    <t>Nguyễn Thị Diệu</t>
  </si>
  <si>
    <t>23/5/1998</t>
  </si>
  <si>
    <t>Con TB 1/8</t>
  </si>
  <si>
    <t>DTY1657201010260</t>
  </si>
  <si>
    <t>Thiều</t>
  </si>
  <si>
    <t>16/11/1997</t>
  </si>
  <si>
    <t>DTY1657201010153</t>
  </si>
  <si>
    <t>25/7/1997</t>
  </si>
  <si>
    <t>DTY1657201010197</t>
  </si>
  <si>
    <t>06/12/1997</t>
  </si>
  <si>
    <t>DTY1657201010076 </t>
  </si>
  <si>
    <t>Vi Thị Thanh</t>
  </si>
  <si>
    <t>14/5/1998</t>
  </si>
  <si>
    <t>DTY1657201010072</t>
  </si>
  <si>
    <t xml:space="preserve">Thân Thị </t>
  </si>
  <si>
    <t>02/9/1998</t>
  </si>
  <si>
    <t>DTY1657201010198 </t>
  </si>
  <si>
    <t xml:space="preserve">Phạm Lê Tố </t>
  </si>
  <si>
    <t>14/12/1997</t>
  </si>
  <si>
    <t>DTY1657201010225</t>
  </si>
  <si>
    <t>Hoàng Thị Hương</t>
  </si>
  <si>
    <t>29/6/1997</t>
  </si>
  <si>
    <t>DTY1657201010146</t>
  </si>
  <si>
    <t xml:space="preserve">Nguyễn Thị Mai </t>
  </si>
  <si>
    <t>16/12/1997</t>
  </si>
  <si>
    <t>DTY1657201010134</t>
  </si>
  <si>
    <t>Lê Văn</t>
  </si>
  <si>
    <t>26/7/1995</t>
  </si>
  <si>
    <t>DTY1657201010170</t>
  </si>
  <si>
    <t>Quách Công</t>
  </si>
  <si>
    <t>04/12/1998</t>
  </si>
  <si>
    <t>K49C</t>
  </si>
  <si>
    <t>DTY1657201010060 </t>
  </si>
  <si>
    <t>10/8/1997</t>
  </si>
  <si>
    <t>DTY1657201010044</t>
  </si>
  <si>
    <t>Hà Thế</t>
  </si>
  <si>
    <t>15/01/1998</t>
  </si>
  <si>
    <t>DTY1657201010021</t>
  </si>
  <si>
    <t>06/01/1997</t>
  </si>
  <si>
    <t>DTY1657201010148</t>
  </si>
  <si>
    <t xml:space="preserve">Hà Thị Huệ </t>
  </si>
  <si>
    <t>24/8/1997</t>
  </si>
  <si>
    <t>DTY1657201010180</t>
  </si>
  <si>
    <t>Ngân Thị Hương</t>
  </si>
  <si>
    <t>Ly</t>
  </si>
  <si>
    <t>DTY1657201010199</t>
  </si>
  <si>
    <t xml:space="preserve">Phạm Văn </t>
  </si>
  <si>
    <t>Nhuận</t>
  </si>
  <si>
    <t>5/6/1998</t>
  </si>
  <si>
    <t>DTY1657201010239</t>
  </si>
  <si>
    <t>Bế Văn</t>
  </si>
  <si>
    <t>18/2/1997</t>
  </si>
  <si>
    <t>DTY1657201010206 </t>
  </si>
  <si>
    <t xml:space="preserve">Hà Kiều </t>
  </si>
  <si>
    <t>08/10/1997</t>
  </si>
  <si>
    <t>DTY1657201010040</t>
  </si>
  <si>
    <t>Nguyễn Huy</t>
  </si>
  <si>
    <t>Du</t>
  </si>
  <si>
    <t>28/12/1997</t>
  </si>
  <si>
    <t> DTY1657201010033 </t>
  </si>
  <si>
    <t>Bùi Văn</t>
  </si>
  <si>
    <t>K49D</t>
  </si>
  <si>
    <t>Con BB 2/3</t>
  </si>
  <si>
    <t>DTY1657201010156</t>
  </si>
  <si>
    <t xml:space="preserve">Triệu Thị Diệu </t>
  </si>
  <si>
    <t>02/01/1997</t>
  </si>
  <si>
    <t>DTY1657201010205</t>
  </si>
  <si>
    <t xml:space="preserve">Lý Hoàng </t>
  </si>
  <si>
    <t>12/8/1997</t>
  </si>
  <si>
    <t>DTY1657201010174 </t>
  </si>
  <si>
    <t xml:space="preserve">Lữ Văn </t>
  </si>
  <si>
    <t xml:space="preserve">Lợi </t>
  </si>
  <si>
    <t>23/3/1998</t>
  </si>
  <si>
    <t>DTY1657201010258</t>
  </si>
  <si>
    <t>Lê Đình</t>
  </si>
  <si>
    <t>23/12/1997</t>
  </si>
  <si>
    <t>DTY1657201010063</t>
  </si>
  <si>
    <t>DTY1657201010154</t>
  </si>
  <si>
    <t>19/4/1998</t>
  </si>
  <si>
    <t>DTY1657201010173 </t>
  </si>
  <si>
    <t xml:space="preserve">Quách Đức </t>
  </si>
  <si>
    <t>26/01/1997</t>
  </si>
  <si>
    <t>DTY1657201010242 </t>
  </si>
  <si>
    <t>06/02/1998</t>
  </si>
  <si>
    <t>DTY1657201010022</t>
  </si>
  <si>
    <t>Lê Công</t>
  </si>
  <si>
    <t>03/9/1997</t>
  </si>
  <si>
    <t>DTY1657201010262 </t>
  </si>
  <si>
    <t xml:space="preserve">Liểu Thị Kim </t>
  </si>
  <si>
    <t>DTY1657201010118</t>
  </si>
  <si>
    <t xml:space="preserve">Trần Việt </t>
  </si>
  <si>
    <t>23/7/1998</t>
  </si>
  <si>
    <t>DTY1657201010209</t>
  </si>
  <si>
    <t xml:space="preserve">Hà Quang </t>
  </si>
  <si>
    <t>Phong</t>
  </si>
  <si>
    <t>DTY1417203320001</t>
  </si>
  <si>
    <t>Lý Tuấn</t>
  </si>
  <si>
    <t>06/5/1996</t>
  </si>
  <si>
    <t>DTY1417203320018</t>
  </si>
  <si>
    <t>10/01/1996</t>
  </si>
  <si>
    <t>DTY1417203320006</t>
  </si>
  <si>
    <t>Lăng Thị Thương</t>
  </si>
  <si>
    <t>02/11/1995</t>
  </si>
  <si>
    <t>DTY1317203320013</t>
  </si>
  <si>
    <t>Hà Thị Thúy</t>
  </si>
  <si>
    <t>24/8/1995</t>
  </si>
  <si>
    <t>DTY1153230031</t>
  </si>
  <si>
    <t>DTY1257203020028</t>
  </si>
  <si>
    <t>13/10/1994</t>
  </si>
  <si>
    <t>DTY1257203020047 </t>
  </si>
  <si>
    <t>Đinh Thanh</t>
  </si>
  <si>
    <t>02/9/1993</t>
  </si>
  <si>
    <t>DTY1357203020064 </t>
  </si>
  <si>
    <t>Trì</t>
  </si>
  <si>
    <t>04/8/1995</t>
  </si>
  <si>
    <t>DTY1357203020015 </t>
  </si>
  <si>
    <t xml:space="preserve">Ngô Thanh </t>
  </si>
  <si>
    <t>29/3/1995</t>
  </si>
  <si>
    <t>DTY1557203020049 </t>
  </si>
  <si>
    <t>Lục Thị Thanh</t>
  </si>
  <si>
    <t>25/6/1996</t>
  </si>
  <si>
    <t>DTY1557203020051 </t>
  </si>
  <si>
    <t>Hoàng Thị Kim</t>
  </si>
  <si>
    <t>30/12/1996</t>
  </si>
  <si>
    <t>DTY1657203020026</t>
  </si>
  <si>
    <t>Lục Hoài</t>
  </si>
  <si>
    <t>17/11/1997</t>
  </si>
  <si>
    <t>YHDP K10</t>
  </si>
  <si>
    <t>DTY1557203020071</t>
  </si>
  <si>
    <t>Trần Thanh</t>
  </si>
  <si>
    <t>DTY1657203020021</t>
  </si>
  <si>
    <t>Sếnh</t>
  </si>
  <si>
    <t>20/10/1998</t>
  </si>
  <si>
    <t>DTY1657203020005</t>
  </si>
  <si>
    <t>15/01/1997</t>
  </si>
  <si>
    <t>DTY1657203020001 </t>
  </si>
  <si>
    <t xml:space="preserve">Vũ Thị </t>
  </si>
  <si>
    <t>24/12/1997</t>
  </si>
  <si>
    <t> DTY1457205010022</t>
  </si>
  <si>
    <t>Sùng A</t>
  </si>
  <si>
    <t>Hành</t>
  </si>
  <si>
    <t xml:space="preserve">Mông </t>
  </si>
  <si>
    <t>DTY1457205010040</t>
  </si>
  <si>
    <t>Vi Văn</t>
  </si>
  <si>
    <t>30/3/1995</t>
  </si>
  <si>
    <t>DTY1457205010049</t>
  </si>
  <si>
    <t>Dương Na</t>
  </si>
  <si>
    <t>11/11/1995</t>
  </si>
  <si>
    <t>DTY1457205010008</t>
  </si>
  <si>
    <t>DTY1457205010060</t>
  </si>
  <si>
    <t>Nông Thị Thanh</t>
  </si>
  <si>
    <t>23/6/1996</t>
  </si>
  <si>
    <t>DTY1457205010064</t>
  </si>
  <si>
    <t>DTY1557205010061</t>
  </si>
  <si>
    <t>20/6/1997</t>
  </si>
  <si>
    <t>DTY1557205010066 </t>
  </si>
  <si>
    <t>08/11/1997</t>
  </si>
  <si>
    <t>DTY1557205010009</t>
  </si>
  <si>
    <t>04/12/1997</t>
  </si>
  <si>
    <t>DTY1557205010011</t>
  </si>
  <si>
    <t>Cúc</t>
  </si>
  <si>
    <t>30/4/1996</t>
  </si>
  <si>
    <t>DTY1557205010048 </t>
  </si>
  <si>
    <t xml:space="preserve">Thền Thị </t>
  </si>
  <si>
    <t>Lú</t>
  </si>
  <si>
    <t>28/2/1997</t>
  </si>
  <si>
    <t>DTY1657205010073</t>
  </si>
  <si>
    <t>Phùng Thúy</t>
  </si>
  <si>
    <t>28/10/1998</t>
  </si>
  <si>
    <t>CNĐD K13</t>
  </si>
  <si>
    <t>DTY1657205010024</t>
  </si>
  <si>
    <t>25/6/1998</t>
  </si>
  <si>
    <t>DTY1657205010039 </t>
  </si>
  <si>
    <t>08/02/1997</t>
  </si>
  <si>
    <t>DTY1657205010069</t>
  </si>
  <si>
    <t>Tuyết</t>
  </si>
  <si>
    <t>DTY1657205010045</t>
  </si>
  <si>
    <t>29/7/1998</t>
  </si>
  <si>
    <t>DTY1657205010056</t>
  </si>
  <si>
    <t>Tô Thị Thanh</t>
  </si>
  <si>
    <t>20/12/1998</t>
  </si>
  <si>
    <t>Con nuôi TB 1/8</t>
  </si>
  <si>
    <t>DTY1657205010044</t>
  </si>
  <si>
    <t>Ngây</t>
  </si>
  <si>
    <t>17/11/1998</t>
  </si>
  <si>
    <t>DTY1657205010007</t>
  </si>
  <si>
    <t>11/12/1997</t>
  </si>
  <si>
    <t>DTY1657205010059 </t>
  </si>
  <si>
    <t>08/12/1997</t>
  </si>
  <si>
    <t>DTY1457205010055</t>
  </si>
  <si>
    <t>Nông Thị Thảo</t>
  </si>
  <si>
    <t>21/7/1995</t>
  </si>
  <si>
    <t> DTY1153240016</t>
  </si>
  <si>
    <t>Hoàng Thị Huyền</t>
  </si>
  <si>
    <t>DTY1257206010033</t>
  </si>
  <si>
    <t>DTY1357206010009 </t>
  </si>
  <si>
    <t>23/3/1995</t>
  </si>
  <si>
    <t>DTY1357206010033</t>
  </si>
  <si>
    <t>10/3/1994</t>
  </si>
  <si>
    <t>DTY1357206010018 </t>
  </si>
  <si>
    <t xml:space="preserve">Phạm Ngọc </t>
  </si>
  <si>
    <t>Quốc</t>
  </si>
  <si>
    <t>10/01/1995</t>
  </si>
  <si>
    <t>DTY1457206010017</t>
  </si>
  <si>
    <t>Hứa Thị Yến</t>
  </si>
  <si>
    <t>10/8/1996</t>
  </si>
  <si>
    <t>DTY1557206010039</t>
  </si>
  <si>
    <t>12/10/1997</t>
  </si>
  <si>
    <t>DTY1657206010011 </t>
  </si>
  <si>
    <t>RHM K9</t>
  </si>
  <si>
    <t>DTY1657206010002 </t>
  </si>
  <si>
    <t>Vy Thị Phương</t>
  </si>
  <si>
    <t>08/9/1998</t>
  </si>
  <si>
    <t>DTY1657206010010</t>
  </si>
  <si>
    <t xml:space="preserve">Sầm Thị </t>
  </si>
  <si>
    <t>DTY1657206010022 </t>
  </si>
  <si>
    <t xml:space="preserve">Vy Thị </t>
  </si>
  <si>
    <t>Thiệu</t>
  </si>
  <si>
    <t>20/11/1998</t>
  </si>
  <si>
    <t>DTY1557206010050</t>
  </si>
  <si>
    <t>Trương Lý</t>
  </si>
  <si>
    <t>26/12/1997</t>
  </si>
  <si>
    <t>DTY1152020017 </t>
  </si>
  <si>
    <t>Hoan</t>
  </si>
  <si>
    <t>03/9/1991</t>
  </si>
  <si>
    <t>DTY1257204010084</t>
  </si>
  <si>
    <t xml:space="preserve">Lô Thị </t>
  </si>
  <si>
    <t>26/4/1993</t>
  </si>
  <si>
    <t>DTY1257204010104</t>
  </si>
  <si>
    <t>DTY1257204010093</t>
  </si>
  <si>
    <t xml:space="preserve">Đàm Thu </t>
  </si>
  <si>
    <t>06/6/1992</t>
  </si>
  <si>
    <t>DTY1257204010003 </t>
  </si>
  <si>
    <t>17/9/1993</t>
  </si>
  <si>
    <t>DTY1357204010072</t>
  </si>
  <si>
    <t>04/7/1994</t>
  </si>
  <si>
    <t>DTY1357204010183</t>
  </si>
  <si>
    <t>DTY1357204010039</t>
  </si>
  <si>
    <t>25/3/1995</t>
  </si>
  <si>
    <t>DTY1357204010175 </t>
  </si>
  <si>
    <t>Lương Thị Hồng</t>
  </si>
  <si>
    <t>20/10/1994</t>
  </si>
  <si>
    <t>DTY1357204010005</t>
  </si>
  <si>
    <t>DTY1357204010150</t>
  </si>
  <si>
    <t>Hà Văn</t>
  </si>
  <si>
    <t>DTY1357204010042</t>
  </si>
  <si>
    <t> DTY1457204010008</t>
  </si>
  <si>
    <t>DTY1457204010046</t>
  </si>
  <si>
    <t>DTY1457204010037</t>
  </si>
  <si>
    <t>03/2/1995</t>
  </si>
  <si>
    <t>DTY1457204010095</t>
  </si>
  <si>
    <t>29/7/1996</t>
  </si>
  <si>
    <t>Phén</t>
  </si>
  <si>
    <t>DTY1457204010028</t>
  </si>
  <si>
    <t xml:space="preserve">Triệu Thu </t>
  </si>
  <si>
    <t>25/11/1995</t>
  </si>
  <si>
    <t>DTY1457204010048</t>
  </si>
  <si>
    <t xml:space="preserve">Ngàn Đức </t>
  </si>
  <si>
    <t>24/11/1995</t>
  </si>
  <si>
    <t>DTY1457204010098</t>
  </si>
  <si>
    <t>25/9/1996</t>
  </si>
  <si>
    <t>DTY1557204010017</t>
  </si>
  <si>
    <t>Đinh Bá</t>
  </si>
  <si>
    <t>05/12/1997</t>
  </si>
  <si>
    <t>DTY1557204010099</t>
  </si>
  <si>
    <t>24/10/1996</t>
  </si>
  <si>
    <t>DTY1557204010067</t>
  </si>
  <si>
    <t>19/4/1997</t>
  </si>
  <si>
    <t>DTY1557204010114</t>
  </si>
  <si>
    <t>Nông Phương</t>
  </si>
  <si>
    <t>04/4/1996</t>
  </si>
  <si>
    <t>DTY1557204010006</t>
  </si>
  <si>
    <t xml:space="preserve">Vương Thị </t>
  </si>
  <si>
    <t>DTY1557204010093</t>
  </si>
  <si>
    <t>30/3/1996</t>
  </si>
  <si>
    <t>DTY1657204010002</t>
  </si>
  <si>
    <t xml:space="preserve">Quàng Thị Phương </t>
  </si>
  <si>
    <t>01/6/1997</t>
  </si>
  <si>
    <t>Dược 12A</t>
  </si>
  <si>
    <t> DTY1657204010080</t>
  </si>
  <si>
    <t xml:space="preserve">Bùi Minh </t>
  </si>
  <si>
    <t>15/5/1998</t>
  </si>
  <si>
    <t>DTY1657204010001</t>
  </si>
  <si>
    <t>Mai Thị Mai</t>
  </si>
  <si>
    <t>12/8/1998</t>
  </si>
  <si>
    <t>DTY1657204010045</t>
  </si>
  <si>
    <t>Thò Bá</t>
  </si>
  <si>
    <t>Khư</t>
  </si>
  <si>
    <t>12/5/1998</t>
  </si>
  <si>
    <t>DTY1657204010097</t>
  </si>
  <si>
    <t>Vy Thị Huyền</t>
  </si>
  <si>
    <t>11/3/1997</t>
  </si>
  <si>
    <t>DTY1657204010092</t>
  </si>
  <si>
    <t>Thường</t>
  </si>
  <si>
    <t>DTY1657204010004</t>
  </si>
  <si>
    <t>Nguyễn Thị Vân</t>
  </si>
  <si>
    <t>10/10/1998</t>
  </si>
  <si>
    <t>DTY1657204010055</t>
  </si>
  <si>
    <t>Phạm Thị Yến</t>
  </si>
  <si>
    <t>14/3/1998</t>
  </si>
  <si>
    <t>DTY1657204010056 </t>
  </si>
  <si>
    <t>Nguyễn Thị Thanh</t>
  </si>
  <si>
    <t>29/12/1998</t>
  </si>
  <si>
    <t>Con BB 73%</t>
  </si>
  <si>
    <t>DTY1657204010006</t>
  </si>
  <si>
    <t>Bùi Thị Kiều</t>
  </si>
  <si>
    <t>16/11/1998</t>
  </si>
  <si>
    <t>Dược 12B</t>
  </si>
  <si>
    <t>DTY1657204010071 </t>
  </si>
  <si>
    <t>Quách Tiểu</t>
  </si>
  <si>
    <t>01/121997</t>
  </si>
  <si>
    <t>Dược 7A</t>
  </si>
  <si>
    <t>DTY1657201010237 </t>
  </si>
  <si>
    <t>Thắng</t>
  </si>
  <si>
    <t>12/3/1998</t>
  </si>
  <si>
    <t>DTY1657204010027 </t>
  </si>
  <si>
    <t xml:space="preserve">Nguyễn Công </t>
  </si>
  <si>
    <t>17/7/1998</t>
  </si>
  <si>
    <t>DTY1657204010019 </t>
  </si>
  <si>
    <t>Đông</t>
  </si>
  <si>
    <t>26/4/1998</t>
  </si>
  <si>
    <t> DTY1657201010077</t>
  </si>
  <si>
    <t> DTY1357205010013</t>
  </si>
  <si>
    <t>Thào A</t>
  </si>
  <si>
    <t>Hạng</t>
  </si>
  <si>
    <t>14/4/1995</t>
  </si>
  <si>
    <t xml:space="preserve">TỪ THÁNG 9/2016 - THÁNG 12/2016 </t>
  </si>
  <si>
    <t>TỪ THÁNG 9/2016 - THÁNG 12/2016</t>
  </si>
  <si>
    <t>CĐ KTXN K6</t>
  </si>
  <si>
    <t>CĐ KTXN K5</t>
  </si>
  <si>
    <t>Tổng</t>
  </si>
  <si>
    <t>Số tiền học phí đã nộp</t>
  </si>
  <si>
    <t>Tổng số tiền được hoàn trả</t>
  </si>
  <si>
    <t>(Đơn vị tính: Đồng)</t>
  </si>
  <si>
    <t>Hệ</t>
  </si>
  <si>
    <t>Ngành</t>
  </si>
  <si>
    <t>Đối tượng miễn học phí</t>
  </si>
  <si>
    <t>Số SV</t>
  </si>
  <si>
    <t>Đại học</t>
  </si>
  <si>
    <t xml:space="preserve">Bác sĩ đa khoa </t>
  </si>
  <si>
    <t>Bác sĩ Y học dự phòng</t>
  </si>
  <si>
    <t>Bác sĩ Răng Hàm Mặt</t>
  </si>
  <si>
    <t>Dược</t>
  </si>
  <si>
    <t>Điều dưỡng</t>
  </si>
  <si>
    <t>Cộng (I)</t>
  </si>
  <si>
    <t>Cao đẳng</t>
  </si>
  <si>
    <t>KTXN</t>
  </si>
  <si>
    <t>Cộng (II)</t>
  </si>
  <si>
    <t>Cộng (III)= (I) + (II)</t>
  </si>
  <si>
    <t>NGƯỜI LẬP BIỂU</t>
  </si>
  <si>
    <t>KT.TRƯỞNG PHÒNG CT-HSSV</t>
  </si>
  <si>
    <t>KT.HIỆU TRƯỞNG</t>
  </si>
  <si>
    <t>PHÓ TRƯỞNG PHÒNG</t>
  </si>
  <si>
    <t>PHÓ HIỆU TRƯỞNG</t>
  </si>
  <si>
    <t>Hà Thị Trưng</t>
  </si>
  <si>
    <t>PGS.TS Nguyễn Tiến Dũng</t>
  </si>
  <si>
    <t>Đối tượng giảm học phí</t>
  </si>
  <si>
    <t xml:space="preserve">Số tiền </t>
  </si>
  <si>
    <t xml:space="preserve">Số SV </t>
  </si>
  <si>
    <t>Giảm 50%</t>
  </si>
  <si>
    <t>Giảm 70%</t>
  </si>
  <si>
    <t>Số tiền</t>
  </si>
  <si>
    <t>Tổng số tiền hoàn trả</t>
  </si>
  <si>
    <t>BẢNG TỔNG HỢP SINH VIÊN ĐƯỢC HOÀN TRẢ HỌC PHÍ 4 THÁNG NĂM HỌC 2016 - 2017</t>
  </si>
  <si>
    <t>ThS Lê Thị Lựu</t>
  </si>
  <si>
    <t>DANH SÁCH SINH VIÊN NGÀNH DƯỢC ĐƯỢC HOÀN TRẢ HỌC PHÍ 4 THÁNG NĂM HỌC 2016 - 2017</t>
  </si>
  <si>
    <t>DANH SÁCH SINH VIÊN NGÀNH BÁC SĨ ĐA KHOA ĐƯỢC HOÀN TRẢ HỌC PHÍ 4 THÁNG NĂM HỌC 2016 - 2017</t>
  </si>
  <si>
    <t>DANH SÁCH SINH VIÊN NGÀNH ĐIỀU DƯỠNG ĐƯỢC HOÀN TRẢ HỌC PHÍ 4 THÁNG NĂM HỌC 2016 - 2017</t>
  </si>
  <si>
    <t>DANH SÁCH SINH VIÊN NGÀNH BÁC SĨ Y HỌC DỰ PHÒNG ĐƯỢC HOÀN TRẢ HỌC PHÍ 4 THÁNG NĂM HỌC 2016 - 2017</t>
  </si>
  <si>
    <t>DANH SÁCH SINH VIÊN NGÀNH BÁC SĨ RĂNG HÀM MẶT ĐƯỢC HOÀN TRẢ HỌC PHÍ 4 THÁNG NĂM HỌC 2016 - 2017</t>
  </si>
  <si>
    <t>DANH SÁCH SINH VIÊN HỆ CAO ĐẲNG ĐƯỢC HOÀN TRẢ HỌC PHÍ 4 THÁNG NĂM HỌC 2016 - 2017</t>
  </si>
  <si>
    <t>Tổng số SV</t>
  </si>
  <si>
    <t>KT. TRƯỞNG PHÒNG CT - HSSV</t>
  </si>
  <si>
    <t xml:space="preserve">KT.HIỆU TRƯỞNG </t>
  </si>
  <si>
    <t>Ấn định danh sách gồm 04 sinh viên với số tiền là bảy triệu chín trăm mười lăm nghìn chín trăm bốn mươi lăm đồng.</t>
  </si>
  <si>
    <t>Ấn định danh sách gồm 28 sinh viên với số tiền là chín mươi tám triệu một trăm bảy mươi chín nghìn không trăm năm mươi hai đồng.</t>
  </si>
  <si>
    <t>Ấn định danh sách gồm 39 sinh viên với số tiền là một trăm năm mươi bốn triệu một trăm chín mươi hai nghìn ba trăm bảy mươi tám đồng.</t>
  </si>
  <si>
    <t>Ấn định danh sách gồm 438 sinh viên với số tiền là một tỉ năm trăm hai mươi mốt triệu bảy trăm mười lăm nghìn tám trăm bốn mươi bảy đồng.</t>
  </si>
  <si>
    <t>10/9/1996</t>
  </si>
  <si>
    <t>Đăng ký 14 TC trong khi ca lop ĐK 22 TC</t>
  </si>
  <si>
    <t>DTY1152020106</t>
  </si>
  <si>
    <t>Bùi Thị Lệ</t>
  </si>
  <si>
    <t>16/2/1992</t>
  </si>
  <si>
    <t>Dược 7B</t>
  </si>
  <si>
    <t>Ấn định danh sách gồm 99 sinh viên với số tiền là ba trăm linh hai triệu bốn trăm năm mươi mốt nghìn một trăm linh năm đồng.</t>
  </si>
  <si>
    <t>Ấn định danh sách gồm 39 sinh viên với số tiền là một trăm bốn mươi sáu triệu năm trăm sáu mươi chín nghìn hai trăm ba mươi chín đồng.</t>
  </si>
  <si>
    <t>Ấn định tổng số sinh viên được hoàn trả học phí là 647 sinh viên.</t>
  </si>
  <si>
    <t>Ấn định tổng số tiền hoàn trả học phí là hai tỉ hai trăm ba mươi mốt triệu không trăm hai mươi ba nghìn năm trăm sáu mươi sáu đồng..</t>
  </si>
  <si>
    <t>Kèm theo Quyết định số: 2335/QĐ - ĐHYD ngày 19 tháng 12  năm 2016</t>
  </si>
  <si>
    <t>Kèm theo Quyết định số: 2335/QĐ-ĐHYD ngày 19 tháng 12 năm 2016</t>
  </si>
  <si>
    <t>Kèm theo Quyết định số: 2335/QĐ-ĐHYD ngày  19 tháng 12 năm 2016</t>
  </si>
  <si>
    <t>(Đã ký)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</si>
</sst>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"/>
  </numFmts>
  <fonts count="18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auto="1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8"/>
      </left>
      <right style="thin">
        <color indexed="8"/>
      </right>
      <top style="hair">
        <color auto="1"/>
      </top>
      <bottom style="hair">
        <color auto="1"/>
      </bottom>
      <diagonal/>
    </border>
    <border>
      <left/>
      <right style="thin">
        <color indexed="8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indexed="8"/>
      </left>
      <right/>
      <top style="hair">
        <color auto="1"/>
      </top>
      <bottom/>
      <diagonal/>
    </border>
    <border>
      <left style="thin">
        <color indexed="8"/>
      </left>
      <right style="thin">
        <color indexed="8"/>
      </right>
      <top style="hair">
        <color auto="1"/>
      </top>
      <bottom/>
      <diagonal/>
    </border>
    <border>
      <left style="thin">
        <color indexed="8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auto="1"/>
      </top>
      <bottom/>
      <diagonal/>
    </border>
    <border>
      <left style="thin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8"/>
      </left>
      <right/>
      <top style="hair">
        <color auto="1"/>
      </top>
      <bottom style="hair">
        <color auto="1"/>
      </bottom>
      <diagonal/>
    </border>
    <border>
      <left/>
      <right style="thin">
        <color indexed="8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auto="1"/>
      </top>
      <bottom style="thin">
        <color indexed="64"/>
      </bottom>
      <diagonal/>
    </border>
    <border>
      <left style="thin">
        <color indexed="8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8"/>
      </right>
      <top style="hair">
        <color auto="1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8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8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</cellStyleXfs>
  <cellXfs count="712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/>
    </xf>
    <xf numFmtId="49" fontId="3" fillId="2" borderId="0" xfId="0" applyNumberFormat="1" applyFont="1" applyFill="1"/>
    <xf numFmtId="0" fontId="1" fillId="2" borderId="0" xfId="0" applyFont="1" applyFill="1"/>
    <xf numFmtId="0" fontId="1" fillId="2" borderId="0" xfId="0" applyFont="1" applyFill="1" applyAlignment="1"/>
    <xf numFmtId="49" fontId="1" fillId="2" borderId="0" xfId="0" applyNumberFormat="1" applyFont="1" applyFill="1" applyAlignment="1"/>
    <xf numFmtId="49" fontId="4" fillId="2" borderId="0" xfId="0" applyNumberFormat="1" applyFont="1" applyFill="1"/>
    <xf numFmtId="0" fontId="4" fillId="2" borderId="0" xfId="0" applyFont="1" applyFill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/>
    <xf numFmtId="0" fontId="1" fillId="2" borderId="22" xfId="0" applyFont="1" applyFill="1" applyBorder="1" applyAlignment="1"/>
    <xf numFmtId="0" fontId="6" fillId="0" borderId="0" xfId="0" applyFont="1"/>
    <xf numFmtId="49" fontId="1" fillId="2" borderId="22" xfId="0" applyNumberFormat="1" applyFont="1" applyFill="1" applyBorder="1" applyAlignment="1"/>
    <xf numFmtId="0" fontId="3" fillId="2" borderId="13" xfId="0" applyNumberFormat="1" applyFont="1" applyFill="1" applyBorder="1" applyAlignment="1" applyProtection="1"/>
    <xf numFmtId="0" fontId="2" fillId="2" borderId="30" xfId="0" applyFont="1" applyFill="1" applyBorder="1" applyAlignment="1"/>
    <xf numFmtId="2" fontId="3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2" fillId="2" borderId="31" xfId="0" applyFont="1" applyFill="1" applyBorder="1" applyAlignment="1"/>
    <xf numFmtId="0" fontId="3" fillId="2" borderId="37" xfId="0" applyNumberFormat="1" applyFont="1" applyFill="1" applyBorder="1" applyAlignment="1" applyProtection="1"/>
    <xf numFmtId="49" fontId="3" fillId="2" borderId="39" xfId="0" applyNumberFormat="1" applyFont="1" applyFill="1" applyBorder="1" applyAlignment="1" applyProtection="1">
      <alignment horizontal="left"/>
    </xf>
    <xf numFmtId="0" fontId="3" fillId="2" borderId="39" xfId="0" applyNumberFormat="1" applyFont="1" applyFill="1" applyBorder="1" applyAlignment="1" applyProtection="1">
      <alignment horizontal="left" shrinkToFit="1"/>
    </xf>
    <xf numFmtId="0" fontId="5" fillId="0" borderId="0" xfId="0" applyFont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0" fontId="7" fillId="0" borderId="45" xfId="0" applyFont="1" applyBorder="1"/>
    <xf numFmtId="0" fontId="4" fillId="2" borderId="45" xfId="0" applyFont="1" applyFill="1" applyBorder="1" applyAlignment="1"/>
    <xf numFmtId="0" fontId="4" fillId="2" borderId="49" xfId="0" applyFont="1" applyFill="1" applyBorder="1" applyAlignment="1">
      <alignment horizontal="center"/>
    </xf>
    <xf numFmtId="0" fontId="7" fillId="0" borderId="46" xfId="0" applyFont="1" applyBorder="1"/>
    <xf numFmtId="0" fontId="4" fillId="2" borderId="28" xfId="0" applyNumberFormat="1" applyFont="1" applyFill="1" applyBorder="1" applyAlignment="1" applyProtection="1"/>
    <xf numFmtId="0" fontId="4" fillId="2" borderId="50" xfId="0" applyFont="1" applyFill="1" applyBorder="1" applyAlignment="1">
      <alignment horizontal="center"/>
    </xf>
    <xf numFmtId="0" fontId="7" fillId="0" borderId="42" xfId="0" applyFont="1" applyBorder="1"/>
    <xf numFmtId="0" fontId="4" fillId="2" borderId="40" xfId="0" applyNumberFormat="1" applyFont="1" applyFill="1" applyBorder="1" applyAlignment="1" applyProtection="1"/>
    <xf numFmtId="0" fontId="3" fillId="2" borderId="6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49" fontId="9" fillId="2" borderId="0" xfId="0" applyNumberFormat="1" applyFont="1" applyFill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0" xfId="0" applyFont="1" applyFill="1" applyBorder="1" applyAlignment="1"/>
    <xf numFmtId="0" fontId="1" fillId="2" borderId="21" xfId="0" applyFont="1" applyFill="1" applyBorder="1" applyAlignment="1"/>
    <xf numFmtId="49" fontId="1" fillId="2" borderId="21" xfId="0" applyNumberFormat="1" applyFont="1" applyFill="1" applyBorder="1" applyAlignment="1"/>
    <xf numFmtId="0" fontId="1" fillId="2" borderId="21" xfId="0" applyFont="1" applyFill="1" applyBorder="1" applyAlignment="1">
      <alignment horizontal="center"/>
    </xf>
    <xf numFmtId="0" fontId="3" fillId="2" borderId="43" xfId="0" applyNumberFormat="1" applyFont="1" applyFill="1" applyBorder="1" applyAlignment="1" applyProtection="1">
      <alignment horizontal="left" shrinkToFit="1"/>
    </xf>
    <xf numFmtId="0" fontId="3" fillId="2" borderId="41" xfId="0" applyNumberFormat="1" applyFont="1" applyFill="1" applyBorder="1" applyAlignment="1" applyProtection="1"/>
    <xf numFmtId="0" fontId="3" fillId="2" borderId="24" xfId="0" applyNumberFormat="1" applyFont="1" applyFill="1" applyBorder="1" applyAlignment="1" applyProtection="1"/>
    <xf numFmtId="49" fontId="3" fillId="2" borderId="36" xfId="0" applyNumberFormat="1" applyFont="1" applyFill="1" applyBorder="1" applyAlignment="1" applyProtection="1">
      <alignment horizontal="left" shrinkToFit="1"/>
    </xf>
    <xf numFmtId="0" fontId="3" fillId="2" borderId="36" xfId="0" applyNumberFormat="1" applyFont="1" applyFill="1" applyBorder="1" applyAlignment="1" applyProtection="1">
      <alignment horizontal="center" shrinkToFit="1"/>
    </xf>
    <xf numFmtId="9" fontId="3" fillId="2" borderId="44" xfId="0" applyNumberFormat="1" applyFont="1" applyFill="1" applyBorder="1" applyAlignment="1" applyProtection="1">
      <alignment horizontal="center" shrinkToFit="1"/>
    </xf>
    <xf numFmtId="0" fontId="3" fillId="2" borderId="45" xfId="0" applyFont="1" applyFill="1" applyBorder="1" applyAlignment="1"/>
    <xf numFmtId="0" fontId="3" fillId="2" borderId="46" xfId="0" applyNumberFormat="1" applyFont="1" applyFill="1" applyBorder="1" applyAlignment="1" applyProtection="1"/>
    <xf numFmtId="0" fontId="3" fillId="2" borderId="42" xfId="0" applyNumberFormat="1" applyFont="1" applyFill="1" applyBorder="1" applyAlignment="1" applyProtection="1"/>
    <xf numFmtId="0" fontId="3" fillId="2" borderId="0" xfId="0" applyFont="1" applyFill="1" applyBorder="1"/>
    <xf numFmtId="49" fontId="4" fillId="2" borderId="57" xfId="0" applyNumberFormat="1" applyFont="1" applyFill="1" applyBorder="1" applyAlignment="1"/>
    <xf numFmtId="49" fontId="4" fillId="2" borderId="62" xfId="0" applyNumberFormat="1" applyFont="1" applyFill="1" applyBorder="1" applyAlignment="1" applyProtection="1">
      <alignment horizontal="left"/>
    </xf>
    <xf numFmtId="0" fontId="4" fillId="2" borderId="45" xfId="0" applyFont="1" applyFill="1" applyBorder="1" applyAlignment="1">
      <alignment horizontal="left"/>
    </xf>
    <xf numFmtId="0" fontId="4" fillId="2" borderId="64" xfId="0" applyNumberFormat="1" applyFont="1" applyFill="1" applyBorder="1" applyAlignment="1" applyProtection="1">
      <alignment horizontal="left" shrinkToFit="1"/>
    </xf>
    <xf numFmtId="49" fontId="4" fillId="2" borderId="58" xfId="0" applyNumberFormat="1" applyFont="1" applyFill="1" applyBorder="1" applyAlignment="1"/>
    <xf numFmtId="49" fontId="4" fillId="2" borderId="55" xfId="0" applyNumberFormat="1" applyFont="1" applyFill="1" applyBorder="1" applyAlignment="1"/>
    <xf numFmtId="0" fontId="3" fillId="2" borderId="65" xfId="0" applyNumberFormat="1" applyFont="1" applyFill="1" applyBorder="1" applyAlignment="1" applyProtection="1">
      <alignment horizontal="left"/>
    </xf>
    <xf numFmtId="0" fontId="3" fillId="2" borderId="63" xfId="0" applyNumberFormat="1" applyFont="1" applyFill="1" applyBorder="1" applyAlignment="1" applyProtection="1">
      <alignment horizontal="left"/>
    </xf>
    <xf numFmtId="0" fontId="3" fillId="2" borderId="34" xfId="0" applyNumberFormat="1" applyFont="1" applyFill="1" applyBorder="1" applyAlignment="1" applyProtection="1"/>
    <xf numFmtId="0" fontId="10" fillId="2" borderId="0" xfId="0" applyFont="1" applyFill="1"/>
    <xf numFmtId="0" fontId="1" fillId="2" borderId="15" xfId="0" applyFont="1" applyFill="1" applyBorder="1" applyAlignment="1">
      <alignment horizontal="center"/>
    </xf>
    <xf numFmtId="0" fontId="1" fillId="2" borderId="15" xfId="0" applyFont="1" applyFill="1" applyBorder="1" applyAlignment="1"/>
    <xf numFmtId="49" fontId="10" fillId="2" borderId="0" xfId="0" applyNumberFormat="1" applyFont="1" applyFill="1"/>
    <xf numFmtId="0" fontId="3" fillId="2" borderId="38" xfId="0" applyFont="1" applyFill="1" applyBorder="1" applyAlignment="1">
      <alignment horizontal="center"/>
    </xf>
    <xf numFmtId="0" fontId="1" fillId="2" borderId="31" xfId="0" applyFont="1" applyFill="1" applyBorder="1" applyAlignment="1"/>
    <xf numFmtId="0" fontId="1" fillId="2" borderId="30" xfId="0" applyFont="1" applyFill="1" applyBorder="1" applyAlignment="1"/>
    <xf numFmtId="0" fontId="3" fillId="2" borderId="13" xfId="0" applyFont="1" applyFill="1" applyBorder="1"/>
    <xf numFmtId="49" fontId="1" fillId="2" borderId="0" xfId="0" applyNumberFormat="1" applyFont="1" applyFill="1"/>
    <xf numFmtId="0" fontId="3" fillId="2" borderId="67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24" xfId="0" applyFont="1" applyFill="1" applyBorder="1" applyAlignment="1"/>
    <xf numFmtId="0" fontId="4" fillId="2" borderId="59" xfId="0" applyFont="1" applyFill="1" applyBorder="1"/>
    <xf numFmtId="49" fontId="6" fillId="0" borderId="0" xfId="0" applyNumberFormat="1" applyFont="1"/>
    <xf numFmtId="49" fontId="4" fillId="2" borderId="68" xfId="0" applyNumberFormat="1" applyFont="1" applyFill="1" applyBorder="1" applyAlignment="1"/>
    <xf numFmtId="0" fontId="4" fillId="2" borderId="69" xfId="0" applyFont="1" applyFill="1" applyBorder="1" applyAlignment="1"/>
    <xf numFmtId="0" fontId="1" fillId="2" borderId="61" xfId="0" applyFont="1" applyFill="1" applyBorder="1" applyAlignment="1"/>
    <xf numFmtId="0" fontId="1" fillId="2" borderId="53" xfId="0" applyFont="1" applyFill="1" applyBorder="1" applyAlignment="1"/>
    <xf numFmtId="9" fontId="3" fillId="2" borderId="76" xfId="0" applyNumberFormat="1" applyFont="1" applyFill="1" applyBorder="1" applyAlignment="1">
      <alignment horizontal="center"/>
    </xf>
    <xf numFmtId="9" fontId="3" fillId="2" borderId="77" xfId="0" applyNumberFormat="1" applyFont="1" applyFill="1" applyBorder="1" applyAlignment="1">
      <alignment horizontal="center"/>
    </xf>
    <xf numFmtId="0" fontId="3" fillId="2" borderId="75" xfId="0" applyFont="1" applyFill="1" applyBorder="1"/>
    <xf numFmtId="0" fontId="3" fillId="2" borderId="58" xfId="0" applyFont="1" applyFill="1" applyBorder="1"/>
    <xf numFmtId="0" fontId="3" fillId="2" borderId="70" xfId="0" applyFont="1" applyFill="1" applyBorder="1"/>
    <xf numFmtId="0" fontId="1" fillId="2" borderId="80" xfId="0" applyFont="1" applyFill="1" applyBorder="1" applyAlignment="1"/>
    <xf numFmtId="0" fontId="3" fillId="2" borderId="83" xfId="0" applyFont="1" applyFill="1" applyBorder="1"/>
    <xf numFmtId="0" fontId="3" fillId="2" borderId="60" xfId="0" applyFont="1" applyFill="1" applyBorder="1"/>
    <xf numFmtId="0" fontId="2" fillId="2" borderId="53" xfId="0" applyFont="1" applyFill="1" applyBorder="1" applyAlignment="1"/>
    <xf numFmtId="9" fontId="4" fillId="2" borderId="72" xfId="0" applyNumberFormat="1" applyFont="1" applyFill="1" applyBorder="1" applyAlignment="1">
      <alignment horizontal="center"/>
    </xf>
    <xf numFmtId="0" fontId="4" fillId="2" borderId="75" xfId="0" applyFont="1" applyFill="1" applyBorder="1"/>
    <xf numFmtId="9" fontId="4" fillId="2" borderId="81" xfId="0" applyNumberFormat="1" applyFont="1" applyFill="1" applyBorder="1" applyAlignment="1">
      <alignment horizontal="center"/>
    </xf>
    <xf numFmtId="0" fontId="4" fillId="0" borderId="74" xfId="0" applyFont="1" applyBorder="1"/>
    <xf numFmtId="0" fontId="4" fillId="0" borderId="75" xfId="0" applyFont="1" applyBorder="1"/>
    <xf numFmtId="0" fontId="4" fillId="2" borderId="86" xfId="0" applyFont="1" applyFill="1" applyBorder="1" applyAlignment="1">
      <alignment horizontal="center"/>
    </xf>
    <xf numFmtId="0" fontId="7" fillId="0" borderId="0" xfId="0" applyFont="1" applyBorder="1"/>
    <xf numFmtId="0" fontId="4" fillId="2" borderId="35" xfId="0" applyFont="1" applyFill="1" applyBorder="1"/>
    <xf numFmtId="49" fontId="4" fillId="2" borderId="35" xfId="0" applyNumberFormat="1" applyFont="1" applyFill="1" applyBorder="1" applyAlignment="1">
      <alignment horizontal="left"/>
    </xf>
    <xf numFmtId="49" fontId="4" fillId="2" borderId="85" xfId="0" applyNumberFormat="1" applyFont="1" applyFill="1" applyBorder="1" applyAlignment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/>
    <xf numFmtId="9" fontId="4" fillId="2" borderId="35" xfId="0" applyNumberFormat="1" applyFont="1" applyFill="1" applyBorder="1" applyAlignment="1">
      <alignment horizontal="center"/>
    </xf>
    <xf numFmtId="0" fontId="3" fillId="2" borderId="91" xfId="0" applyFont="1" applyFill="1" applyBorder="1" applyAlignment="1">
      <alignment horizontal="center"/>
    </xf>
    <xf numFmtId="0" fontId="3" fillId="2" borderId="91" xfId="0" applyFont="1" applyFill="1" applyBorder="1"/>
    <xf numFmtId="0" fontId="2" fillId="2" borderId="75" xfId="0" applyFont="1" applyFill="1" applyBorder="1"/>
    <xf numFmtId="3" fontId="4" fillId="2" borderId="0" xfId="0" applyNumberFormat="1" applyFont="1" applyFill="1"/>
    <xf numFmtId="0" fontId="1" fillId="2" borderId="75" xfId="0" applyFont="1" applyFill="1" applyBorder="1"/>
    <xf numFmtId="0" fontId="3" fillId="2" borderId="94" xfId="0" applyFont="1" applyFill="1" applyBorder="1"/>
    <xf numFmtId="0" fontId="1" fillId="2" borderId="75" xfId="0" applyFont="1" applyFill="1" applyBorder="1" applyAlignment="1">
      <alignment horizontal="center"/>
    </xf>
    <xf numFmtId="0" fontId="3" fillId="2" borderId="79" xfId="0" applyFont="1" applyFill="1" applyBorder="1"/>
    <xf numFmtId="0" fontId="3" fillId="2" borderId="90" xfId="0" applyFont="1" applyFill="1" applyBorder="1"/>
    <xf numFmtId="49" fontId="3" fillId="2" borderId="90" xfId="0" applyNumberFormat="1" applyFont="1" applyFill="1" applyBorder="1" applyAlignment="1">
      <alignment horizontal="left"/>
    </xf>
    <xf numFmtId="0" fontId="3" fillId="2" borderId="79" xfId="0" applyNumberFormat="1" applyFont="1" applyFill="1" applyBorder="1" applyAlignment="1" applyProtection="1">
      <alignment horizontal="left"/>
    </xf>
    <xf numFmtId="0" fontId="1" fillId="2" borderId="54" xfId="0" applyFont="1" applyFill="1" applyBorder="1" applyAlignment="1">
      <alignment horizontal="center"/>
    </xf>
    <xf numFmtId="0" fontId="1" fillId="2" borderId="54" xfId="0" applyFont="1" applyFill="1" applyBorder="1"/>
    <xf numFmtId="9" fontId="1" fillId="2" borderId="75" xfId="0" applyNumberFormat="1" applyFont="1" applyFill="1" applyBorder="1" applyAlignment="1" applyProtection="1">
      <alignment horizontal="center" shrinkToFit="1"/>
    </xf>
    <xf numFmtId="3" fontId="4" fillId="0" borderId="0" xfId="0" applyNumberFormat="1" applyFont="1"/>
    <xf numFmtId="0" fontId="3" fillId="3" borderId="0" xfId="0" applyFont="1" applyFill="1"/>
    <xf numFmtId="2" fontId="3" fillId="2" borderId="0" xfId="0" applyNumberFormat="1" applyFont="1" applyFill="1"/>
    <xf numFmtId="0" fontId="1" fillId="2" borderId="97" xfId="0" applyFont="1" applyFill="1" applyBorder="1" applyAlignment="1">
      <alignment horizontal="center"/>
    </xf>
    <xf numFmtId="0" fontId="3" fillId="2" borderId="78" xfId="0" applyFont="1" applyFill="1" applyBorder="1"/>
    <xf numFmtId="3" fontId="1" fillId="2" borderId="88" xfId="0" applyNumberFormat="1" applyFont="1" applyFill="1" applyBorder="1" applyAlignment="1" applyProtection="1">
      <alignment wrapText="1"/>
    </xf>
    <xf numFmtId="3" fontId="1" fillId="2" borderId="54" xfId="0" applyNumberFormat="1" applyFont="1" applyFill="1" applyBorder="1"/>
    <xf numFmtId="3" fontId="3" fillId="2" borderId="0" xfId="0" applyNumberFormat="1" applyFont="1" applyFill="1" applyAlignment="1">
      <alignment horizontal="center"/>
    </xf>
    <xf numFmtId="0" fontId="3" fillId="2" borderId="29" xfId="0" applyFont="1" applyFill="1" applyBorder="1" applyAlignment="1">
      <alignment horizontal="center"/>
    </xf>
    <xf numFmtId="3" fontId="3" fillId="2" borderId="94" xfId="0" applyNumberFormat="1" applyFont="1" applyFill="1" applyBorder="1"/>
    <xf numFmtId="0" fontId="1" fillId="2" borderId="94" xfId="0" applyFont="1" applyFill="1" applyBorder="1" applyAlignment="1">
      <alignment horizontal="center"/>
    </xf>
    <xf numFmtId="0" fontId="3" fillId="2" borderId="97" xfId="0" applyFont="1" applyFill="1" applyBorder="1"/>
    <xf numFmtId="0" fontId="3" fillId="2" borderId="103" xfId="0" applyFont="1" applyFill="1" applyBorder="1" applyAlignment="1"/>
    <xf numFmtId="49" fontId="3" fillId="2" borderId="78" xfId="0" applyNumberFormat="1" applyFont="1" applyFill="1" applyBorder="1" applyAlignment="1" applyProtection="1">
      <alignment horizontal="left"/>
    </xf>
    <xf numFmtId="0" fontId="3" fillId="2" borderId="106" xfId="0" applyFont="1" applyFill="1" applyBorder="1" applyAlignment="1">
      <alignment horizontal="center"/>
    </xf>
    <xf numFmtId="0" fontId="3" fillId="2" borderId="107" xfId="0" applyFont="1" applyFill="1" applyBorder="1"/>
    <xf numFmtId="0" fontId="3" fillId="2" borderId="112" xfId="0" applyFont="1" applyFill="1" applyBorder="1"/>
    <xf numFmtId="0" fontId="3" fillId="2" borderId="54" xfId="0" applyFont="1" applyFill="1" applyBorder="1" applyAlignment="1">
      <alignment horizontal="center"/>
    </xf>
    <xf numFmtId="0" fontId="3" fillId="2" borderId="61" xfId="0" applyFont="1" applyFill="1" applyBorder="1"/>
    <xf numFmtId="0" fontId="3" fillId="2" borderId="113" xfId="0" applyFont="1" applyFill="1" applyBorder="1" applyAlignment="1"/>
    <xf numFmtId="0" fontId="3" fillId="2" borderId="114" xfId="0" applyFont="1" applyFill="1" applyBorder="1" applyAlignment="1"/>
    <xf numFmtId="49" fontId="3" fillId="2" borderId="61" xfId="0" applyNumberFormat="1" applyFont="1" applyFill="1" applyBorder="1" applyAlignment="1" applyProtection="1">
      <alignment horizontal="left"/>
    </xf>
    <xf numFmtId="0" fontId="3" fillId="2" borderId="115" xfId="0" applyFont="1" applyFill="1" applyBorder="1" applyAlignment="1">
      <alignment horizontal="center"/>
    </xf>
    <xf numFmtId="0" fontId="3" fillId="2" borderId="61" xfId="0" applyNumberFormat="1" applyFont="1" applyFill="1" applyBorder="1" applyAlignment="1" applyProtection="1">
      <alignment horizontal="left"/>
    </xf>
    <xf numFmtId="9" fontId="3" fillId="2" borderId="113" xfId="0" applyNumberFormat="1" applyFont="1" applyFill="1" applyBorder="1" applyAlignment="1">
      <alignment horizontal="center"/>
    </xf>
    <xf numFmtId="0" fontId="3" fillId="2" borderId="115" xfId="0" applyFont="1" applyFill="1" applyBorder="1"/>
    <xf numFmtId="0" fontId="3" fillId="2" borderId="116" xfId="0" applyFont="1" applyFill="1" applyBorder="1" applyAlignment="1">
      <alignment horizontal="center"/>
    </xf>
    <xf numFmtId="0" fontId="3" fillId="2" borderId="78" xfId="0" applyNumberFormat="1" applyFont="1" applyFill="1" applyBorder="1" applyAlignment="1" applyProtection="1">
      <alignment horizontal="left"/>
    </xf>
    <xf numFmtId="0" fontId="3" fillId="2" borderId="77" xfId="0" applyFont="1" applyFill="1" applyBorder="1" applyAlignment="1"/>
    <xf numFmtId="0" fontId="3" fillId="2" borderId="123" xfId="0" applyFont="1" applyFill="1" applyBorder="1" applyAlignment="1">
      <alignment horizontal="center"/>
    </xf>
    <xf numFmtId="0" fontId="3" fillId="2" borderId="126" xfId="0" applyFont="1" applyFill="1" applyBorder="1"/>
    <xf numFmtId="0" fontId="3" fillId="2" borderId="125" xfId="0" applyFont="1" applyFill="1" applyBorder="1" applyAlignment="1">
      <alignment horizontal="left"/>
    </xf>
    <xf numFmtId="9" fontId="3" fillId="2" borderId="125" xfId="0" applyNumberFormat="1" applyFont="1" applyFill="1" applyBorder="1" applyAlignment="1">
      <alignment horizontal="center"/>
    </xf>
    <xf numFmtId="0" fontId="3" fillId="2" borderId="128" xfId="0" applyFont="1" applyFill="1" applyBorder="1"/>
    <xf numFmtId="0" fontId="3" fillId="2" borderId="128" xfId="0" applyFont="1" applyFill="1" applyBorder="1" applyAlignment="1">
      <alignment horizontal="center"/>
    </xf>
    <xf numFmtId="0" fontId="3" fillId="2" borderId="124" xfId="0" applyNumberFormat="1" applyFont="1" applyFill="1" applyBorder="1" applyAlignment="1" applyProtection="1"/>
    <xf numFmtId="0" fontId="3" fillId="2" borderId="123" xfId="0" applyNumberFormat="1" applyFont="1" applyFill="1" applyBorder="1" applyAlignment="1" applyProtection="1">
      <alignment horizontal="left" shrinkToFit="1"/>
    </xf>
    <xf numFmtId="0" fontId="3" fillId="2" borderId="130" xfId="0" applyNumberFormat="1" applyFont="1" applyFill="1" applyBorder="1" applyAlignment="1" applyProtection="1"/>
    <xf numFmtId="0" fontId="3" fillId="2" borderId="130" xfId="0" applyNumberFormat="1" applyFont="1" applyFill="1" applyBorder="1" applyAlignment="1" applyProtection="1">
      <alignment horizontal="left"/>
    </xf>
    <xf numFmtId="9" fontId="3" fillId="2" borderId="130" xfId="0" applyNumberFormat="1" applyFont="1" applyFill="1" applyBorder="1" applyAlignment="1">
      <alignment horizontal="center"/>
    </xf>
    <xf numFmtId="0" fontId="3" fillId="2" borderId="130" xfId="0" applyFont="1" applyFill="1" applyBorder="1"/>
    <xf numFmtId="0" fontId="3" fillId="2" borderId="126" xfId="0" applyNumberFormat="1" applyFont="1" applyFill="1" applyBorder="1" applyAlignment="1" applyProtection="1"/>
    <xf numFmtId="49" fontId="3" fillId="2" borderId="128" xfId="0" applyNumberFormat="1" applyFont="1" applyFill="1" applyBorder="1" applyAlignment="1" applyProtection="1">
      <alignment horizontal="left" shrinkToFit="1"/>
    </xf>
    <xf numFmtId="0" fontId="3" fillId="2" borderId="128" xfId="0" applyFont="1" applyFill="1" applyBorder="1" applyAlignment="1">
      <alignment horizontal="left"/>
    </xf>
    <xf numFmtId="0" fontId="3" fillId="2" borderId="133" xfId="0" applyFont="1" applyFill="1" applyBorder="1" applyAlignment="1">
      <alignment horizontal="center"/>
    </xf>
    <xf numFmtId="0" fontId="3" fillId="2" borderId="133" xfId="0" applyFont="1" applyFill="1" applyBorder="1"/>
    <xf numFmtId="0" fontId="3" fillId="2" borderId="134" xfId="0" applyNumberFormat="1" applyFont="1" applyFill="1" applyBorder="1" applyAlignment="1" applyProtection="1"/>
    <xf numFmtId="0" fontId="3" fillId="2" borderId="135" xfId="0" applyNumberFormat="1" applyFont="1" applyFill="1" applyBorder="1" applyAlignment="1" applyProtection="1"/>
    <xf numFmtId="49" fontId="3" fillId="2" borderId="133" xfId="0" applyNumberFormat="1" applyFont="1" applyFill="1" applyBorder="1" applyAlignment="1" applyProtection="1">
      <alignment horizontal="left" shrinkToFit="1"/>
    </xf>
    <xf numFmtId="0" fontId="3" fillId="2" borderId="133" xfId="0" applyFont="1" applyFill="1" applyBorder="1" applyAlignment="1">
      <alignment horizontal="left"/>
    </xf>
    <xf numFmtId="0" fontId="3" fillId="2" borderId="134" xfId="0" applyNumberFormat="1" applyFont="1" applyFill="1" applyBorder="1" applyAlignment="1" applyProtection="1">
      <alignment horizontal="left"/>
    </xf>
    <xf numFmtId="0" fontId="3" fillId="2" borderId="135" xfId="0" applyFont="1" applyFill="1" applyBorder="1"/>
    <xf numFmtId="9" fontId="3" fillId="2" borderId="134" xfId="0" applyNumberFormat="1" applyFont="1" applyFill="1" applyBorder="1" applyAlignment="1">
      <alignment horizontal="center"/>
    </xf>
    <xf numFmtId="0" fontId="3" fillId="2" borderId="138" xfId="0" applyFont="1" applyFill="1" applyBorder="1"/>
    <xf numFmtId="2" fontId="1" fillId="2" borderId="75" xfId="0" applyNumberFormat="1" applyFont="1" applyFill="1" applyBorder="1" applyAlignment="1">
      <alignment horizontal="center"/>
    </xf>
    <xf numFmtId="0" fontId="3" fillId="2" borderId="112" xfId="0" applyFont="1" applyFill="1" applyBorder="1" applyAlignment="1">
      <alignment horizontal="center"/>
    </xf>
    <xf numFmtId="0" fontId="3" fillId="2" borderId="139" xfId="0" applyNumberFormat="1" applyFont="1" applyFill="1" applyBorder="1" applyAlignment="1" applyProtection="1"/>
    <xf numFmtId="0" fontId="3" fillId="2" borderId="101" xfId="0" applyNumberFormat="1" applyFont="1" applyFill="1" applyBorder="1" applyAlignment="1" applyProtection="1"/>
    <xf numFmtId="49" fontId="3" fillId="2" borderId="108" xfId="0" applyNumberFormat="1" applyFont="1" applyFill="1" applyBorder="1" applyAlignment="1" applyProtection="1">
      <alignment horizontal="left"/>
    </xf>
    <xf numFmtId="0" fontId="3" fillId="2" borderId="108" xfId="0" applyNumberFormat="1" applyFont="1" applyFill="1" applyBorder="1" applyAlignment="1" applyProtection="1">
      <alignment horizontal="left" shrinkToFit="1"/>
    </xf>
    <xf numFmtId="0" fontId="3" fillId="2" borderId="99" xfId="0" applyNumberFormat="1" applyFont="1" applyFill="1" applyBorder="1" applyAlignment="1" applyProtection="1">
      <alignment horizontal="left"/>
    </xf>
    <xf numFmtId="0" fontId="3" fillId="2" borderId="140" xfId="0" applyFont="1" applyFill="1" applyBorder="1"/>
    <xf numFmtId="9" fontId="3" fillId="2" borderId="101" xfId="0" applyNumberFormat="1" applyFont="1" applyFill="1" applyBorder="1" applyAlignment="1">
      <alignment horizontal="center"/>
    </xf>
    <xf numFmtId="0" fontId="3" fillId="2" borderId="142" xfId="0" applyFont="1" applyFill="1" applyBorder="1" applyAlignment="1">
      <alignment horizontal="center"/>
    </xf>
    <xf numFmtId="0" fontId="3" fillId="2" borderId="142" xfId="0" applyFont="1" applyFill="1" applyBorder="1"/>
    <xf numFmtId="0" fontId="3" fillId="2" borderId="143" xfId="0" applyFont="1" applyFill="1" applyBorder="1"/>
    <xf numFmtId="0" fontId="3" fillId="2" borderId="144" xfId="0" applyFont="1" applyFill="1" applyBorder="1"/>
    <xf numFmtId="49" fontId="3" fillId="2" borderId="142" xfId="0" applyNumberFormat="1" applyFont="1" applyFill="1" applyBorder="1" applyAlignment="1" applyProtection="1">
      <alignment horizontal="left"/>
    </xf>
    <xf numFmtId="0" fontId="3" fillId="2" borderId="142" xfId="0" applyFont="1" applyFill="1" applyBorder="1" applyAlignment="1">
      <alignment horizontal="left"/>
    </xf>
    <xf numFmtId="0" fontId="3" fillId="2" borderId="143" xfId="0" applyFont="1" applyFill="1" applyBorder="1" applyAlignment="1">
      <alignment horizontal="left"/>
    </xf>
    <xf numFmtId="9" fontId="3" fillId="2" borderId="143" xfId="0" applyNumberFormat="1" applyFont="1" applyFill="1" applyBorder="1" applyAlignment="1">
      <alignment horizontal="center"/>
    </xf>
    <xf numFmtId="0" fontId="3" fillId="2" borderId="131" xfId="0" applyFont="1" applyFill="1" applyBorder="1"/>
    <xf numFmtId="49" fontId="3" fillId="2" borderId="131" xfId="0" applyNumberFormat="1" applyFont="1" applyFill="1" applyBorder="1" applyAlignment="1" applyProtection="1">
      <alignment horizontal="left"/>
    </xf>
    <xf numFmtId="0" fontId="3" fillId="2" borderId="125" xfId="0" applyNumberFormat="1" applyFont="1" applyFill="1" applyBorder="1" applyAlignment="1" applyProtection="1">
      <alignment horizontal="left"/>
    </xf>
    <xf numFmtId="0" fontId="3" fillId="2" borderId="145" xfId="0" applyFont="1" applyFill="1" applyBorder="1"/>
    <xf numFmtId="0" fontId="1" fillId="2" borderId="128" xfId="0" applyFont="1" applyFill="1" applyBorder="1" applyAlignment="1">
      <alignment horizontal="center"/>
    </xf>
    <xf numFmtId="0" fontId="3" fillId="2" borderId="150" xfId="0" applyFont="1" applyFill="1" applyBorder="1"/>
    <xf numFmtId="0" fontId="3" fillId="2" borderId="151" xfId="0" applyFont="1" applyFill="1" applyBorder="1"/>
    <xf numFmtId="0" fontId="3" fillId="2" borderId="152" xfId="0" applyFont="1" applyFill="1" applyBorder="1" applyAlignment="1">
      <alignment horizontal="center"/>
    </xf>
    <xf numFmtId="0" fontId="3" fillId="2" borderId="152" xfId="0" applyNumberFormat="1" applyFont="1" applyFill="1" applyBorder="1" applyAlignment="1" applyProtection="1">
      <alignment horizontal="left" shrinkToFit="1"/>
    </xf>
    <xf numFmtId="0" fontId="3" fillId="2" borderId="153" xfId="0" applyNumberFormat="1" applyFont="1" applyFill="1" applyBorder="1" applyAlignment="1" applyProtection="1"/>
    <xf numFmtId="0" fontId="3" fillId="2" borderId="145" xfId="0" applyNumberFormat="1" applyFont="1" applyFill="1" applyBorder="1" applyAlignment="1" applyProtection="1"/>
    <xf numFmtId="49" fontId="3" fillId="2" borderId="152" xfId="0" applyNumberFormat="1" applyFont="1" applyFill="1" applyBorder="1" applyAlignment="1" applyProtection="1">
      <alignment horizontal="left" shrinkToFit="1"/>
    </xf>
    <xf numFmtId="0" fontId="3" fillId="2" borderId="152" xfId="0" applyNumberFormat="1" applyFont="1" applyFill="1" applyBorder="1" applyAlignment="1" applyProtection="1">
      <alignment horizontal="center" shrinkToFit="1"/>
    </xf>
    <xf numFmtId="0" fontId="3" fillId="2" borderId="153" xfId="0" applyNumberFormat="1" applyFont="1" applyFill="1" applyBorder="1" applyAlignment="1" applyProtection="1">
      <alignment horizontal="left"/>
    </xf>
    <xf numFmtId="9" fontId="3" fillId="2" borderId="152" xfId="0" applyNumberFormat="1" applyFont="1" applyFill="1" applyBorder="1" applyAlignment="1" applyProtection="1">
      <alignment horizontal="center" shrinkToFit="1"/>
    </xf>
    <xf numFmtId="0" fontId="3" fillId="2" borderId="152" xfId="0" applyFont="1" applyFill="1" applyBorder="1"/>
    <xf numFmtId="49" fontId="3" fillId="2" borderId="152" xfId="0" applyNumberFormat="1" applyFont="1" applyFill="1" applyBorder="1" applyAlignment="1" applyProtection="1">
      <alignment horizontal="left"/>
    </xf>
    <xf numFmtId="0" fontId="3" fillId="2" borderId="153" xfId="0" applyFont="1" applyFill="1" applyBorder="1"/>
    <xf numFmtId="0" fontId="3" fillId="2" borderId="145" xfId="0" applyFont="1" applyFill="1" applyBorder="1" applyAlignment="1"/>
    <xf numFmtId="0" fontId="8" fillId="2" borderId="145" xfId="1" applyNumberFormat="1" applyFont="1" applyFill="1" applyBorder="1" applyAlignment="1" applyProtection="1"/>
    <xf numFmtId="9" fontId="3" fillId="2" borderId="152" xfId="1" applyNumberFormat="1" applyFont="1" applyFill="1" applyBorder="1" applyAlignment="1" applyProtection="1">
      <alignment horizontal="center"/>
    </xf>
    <xf numFmtId="0" fontId="8" fillId="2" borderId="145" xfId="2" applyNumberFormat="1" applyFont="1" applyFill="1" applyBorder="1" applyAlignment="1" applyProtection="1"/>
    <xf numFmtId="0" fontId="1" fillId="2" borderId="152" xfId="0" applyFont="1" applyFill="1" applyBorder="1" applyAlignment="1">
      <alignment horizontal="center"/>
    </xf>
    <xf numFmtId="0" fontId="1" fillId="2" borderId="153" xfId="0" applyFont="1" applyFill="1" applyBorder="1" applyAlignment="1"/>
    <xf numFmtId="0" fontId="1" fillId="2" borderId="154" xfId="0" applyFont="1" applyFill="1" applyBorder="1" applyAlignment="1"/>
    <xf numFmtId="0" fontId="1" fillId="2" borderId="152" xfId="0" applyFont="1" applyFill="1" applyBorder="1"/>
    <xf numFmtId="49" fontId="3" fillId="2" borderId="152" xfId="0" applyNumberFormat="1" applyFont="1" applyFill="1" applyBorder="1"/>
    <xf numFmtId="0" fontId="3" fillId="2" borderId="153" xfId="0" applyFont="1" applyFill="1" applyBorder="1" applyAlignment="1">
      <alignment horizontal="left"/>
    </xf>
    <xf numFmtId="0" fontId="3" fillId="2" borderId="153" xfId="2" applyNumberFormat="1" applyFont="1" applyFill="1" applyBorder="1" applyAlignment="1" applyProtection="1"/>
    <xf numFmtId="0" fontId="3" fillId="2" borderId="145" xfId="2" applyNumberFormat="1" applyFont="1" applyFill="1" applyBorder="1" applyAlignment="1" applyProtection="1"/>
    <xf numFmtId="49" fontId="3" fillId="2" borderId="152" xfId="2" applyNumberFormat="1" applyFont="1" applyFill="1" applyBorder="1" applyAlignment="1" applyProtection="1">
      <alignment horizontal="left"/>
    </xf>
    <xf numFmtId="0" fontId="3" fillId="2" borderId="152" xfId="2" applyNumberFormat="1" applyFont="1" applyFill="1" applyBorder="1" applyAlignment="1" applyProtection="1">
      <alignment horizontal="center" shrinkToFit="1"/>
    </xf>
    <xf numFmtId="0" fontId="3" fillId="2" borderId="153" xfId="2" applyNumberFormat="1" applyFont="1" applyFill="1" applyBorder="1" applyAlignment="1" applyProtection="1">
      <alignment horizontal="left"/>
    </xf>
    <xf numFmtId="0" fontId="11" fillId="2" borderId="153" xfId="0" applyNumberFormat="1" applyFont="1" applyFill="1" applyBorder="1" applyAlignment="1" applyProtection="1"/>
    <xf numFmtId="0" fontId="11" fillId="2" borderId="145" xfId="0" applyNumberFormat="1" applyFont="1" applyFill="1" applyBorder="1" applyAlignment="1" applyProtection="1"/>
    <xf numFmtId="0" fontId="3" fillId="2" borderId="145" xfId="0" applyNumberFormat="1" applyFont="1" applyFill="1" applyBorder="1" applyAlignment="1" applyProtection="1">
      <alignment horizontal="left" shrinkToFit="1"/>
    </xf>
    <xf numFmtId="0" fontId="3" fillId="2" borderId="153" xfId="0" applyNumberFormat="1" applyFont="1" applyFill="1" applyBorder="1" applyAlignment="1" applyProtection="1">
      <alignment horizontal="left" shrinkToFit="1"/>
    </xf>
    <xf numFmtId="0" fontId="3" fillId="2" borderId="152" xfId="0" applyNumberFormat="1" applyFont="1" applyFill="1" applyBorder="1" applyAlignment="1" applyProtection="1"/>
    <xf numFmtId="9" fontId="3" fillId="2" borderId="153" xfId="0" applyNumberFormat="1" applyFont="1" applyFill="1" applyBorder="1" applyAlignment="1">
      <alignment horizontal="left"/>
    </xf>
    <xf numFmtId="49" fontId="3" fillId="2" borderId="152" xfId="0" applyNumberFormat="1" applyFont="1" applyFill="1" applyBorder="1" applyAlignment="1">
      <alignment horizontal="left"/>
    </xf>
    <xf numFmtId="49" fontId="3" fillId="2" borderId="154" xfId="0" applyNumberFormat="1" applyFont="1" applyFill="1" applyBorder="1" applyAlignment="1">
      <alignment horizontal="left"/>
    </xf>
    <xf numFmtId="0" fontId="3" fillId="2" borderId="154" xfId="0" applyNumberFormat="1" applyFont="1" applyFill="1" applyBorder="1" applyAlignment="1" applyProtection="1">
      <alignment horizontal="left"/>
    </xf>
    <xf numFmtId="0" fontId="3" fillId="2" borderId="154" xfId="0" applyFont="1" applyFill="1" applyBorder="1"/>
    <xf numFmtId="0" fontId="3" fillId="2" borderId="155" xfId="0" applyFont="1" applyFill="1" applyBorder="1"/>
    <xf numFmtId="0" fontId="3" fillId="2" borderId="156" xfId="0" applyNumberFormat="1" applyFont="1" applyFill="1" applyBorder="1" applyAlignment="1" applyProtection="1"/>
    <xf numFmtId="0" fontId="3" fillId="2" borderId="157" xfId="0" applyNumberFormat="1" applyFont="1" applyFill="1" applyBorder="1" applyAlignment="1" applyProtection="1"/>
    <xf numFmtId="49" fontId="3" fillId="2" borderId="108" xfId="0" applyNumberFormat="1" applyFont="1" applyFill="1" applyBorder="1" applyAlignment="1" applyProtection="1">
      <alignment horizontal="left" shrinkToFit="1"/>
    </xf>
    <xf numFmtId="0" fontId="3" fillId="2" borderId="108" xfId="0" applyNumberFormat="1" applyFont="1" applyFill="1" applyBorder="1" applyAlignment="1" applyProtection="1">
      <alignment horizontal="center" shrinkToFit="1"/>
    </xf>
    <xf numFmtId="0" fontId="3" fillId="2" borderId="158" xfId="0" applyNumberFormat="1" applyFont="1" applyFill="1" applyBorder="1" applyAlignment="1" applyProtection="1">
      <alignment horizontal="left"/>
    </xf>
    <xf numFmtId="0" fontId="3" fillId="2" borderId="104" xfId="0" applyNumberFormat="1" applyFont="1" applyFill="1" applyBorder="1" applyAlignment="1" applyProtection="1">
      <alignment horizontal="left" shrinkToFit="1"/>
    </xf>
    <xf numFmtId="9" fontId="3" fillId="2" borderId="99" xfId="0" applyNumberFormat="1" applyFont="1" applyFill="1" applyBorder="1" applyAlignment="1" applyProtection="1">
      <alignment horizontal="center" shrinkToFit="1"/>
    </xf>
    <xf numFmtId="49" fontId="3" fillId="2" borderId="142" xfId="0" applyNumberFormat="1" applyFont="1" applyFill="1" applyBorder="1"/>
    <xf numFmtId="0" fontId="3" fillId="2" borderId="144" xfId="0" applyFont="1" applyFill="1" applyBorder="1" applyAlignment="1">
      <alignment horizontal="left"/>
    </xf>
    <xf numFmtId="9" fontId="3" fillId="2" borderId="143" xfId="0" applyNumberFormat="1" applyFont="1" applyFill="1" applyBorder="1" applyAlignment="1" applyProtection="1">
      <alignment horizontal="center" shrinkToFit="1"/>
    </xf>
    <xf numFmtId="49" fontId="3" fillId="2" borderId="147" xfId="0" applyNumberFormat="1" applyFont="1" applyFill="1" applyBorder="1" applyAlignment="1" applyProtection="1">
      <alignment horizontal="left" shrinkToFit="1"/>
    </xf>
    <xf numFmtId="0" fontId="3" fillId="2" borderId="147" xfId="0" applyNumberFormat="1" applyFont="1" applyFill="1" applyBorder="1" applyAlignment="1" applyProtection="1">
      <alignment horizontal="center" shrinkToFit="1"/>
    </xf>
    <xf numFmtId="9" fontId="3" fillId="2" borderId="153" xfId="0" applyNumberFormat="1" applyFont="1" applyFill="1" applyBorder="1" applyAlignment="1" applyProtection="1">
      <alignment horizontal="center" shrinkToFit="1"/>
    </xf>
    <xf numFmtId="0" fontId="3" fillId="2" borderId="150" xfId="0" applyFont="1" applyFill="1" applyBorder="1" applyAlignment="1">
      <alignment horizontal="center"/>
    </xf>
    <xf numFmtId="0" fontId="3" fillId="2" borderId="151" xfId="0" applyNumberFormat="1" applyFont="1" applyFill="1" applyBorder="1" applyAlignment="1" applyProtection="1"/>
    <xf numFmtId="49" fontId="3" fillId="2" borderId="150" xfId="0" applyNumberFormat="1" applyFont="1" applyFill="1" applyBorder="1" applyAlignment="1" applyProtection="1">
      <alignment horizontal="left" shrinkToFit="1"/>
    </xf>
    <xf numFmtId="0" fontId="8" fillId="2" borderId="145" xfId="0" applyFont="1" applyFill="1" applyBorder="1"/>
    <xf numFmtId="49" fontId="3" fillId="2" borderId="147" xfId="0" applyNumberFormat="1" applyFont="1" applyFill="1" applyBorder="1"/>
    <xf numFmtId="0" fontId="3" fillId="2" borderId="147" xfId="0" applyFont="1" applyFill="1" applyBorder="1" applyAlignment="1">
      <alignment horizontal="center"/>
    </xf>
    <xf numFmtId="0" fontId="3" fillId="2" borderId="154" xfId="0" applyFont="1" applyFill="1" applyBorder="1" applyAlignment="1">
      <alignment horizontal="left"/>
    </xf>
    <xf numFmtId="49" fontId="3" fillId="2" borderId="161" xfId="0" applyNumberFormat="1" applyFont="1" applyFill="1" applyBorder="1"/>
    <xf numFmtId="0" fontId="3" fillId="2" borderId="162" xfId="0" applyFont="1" applyFill="1" applyBorder="1" applyAlignment="1">
      <alignment horizontal="center"/>
    </xf>
    <xf numFmtId="9" fontId="3" fillId="2" borderId="151" xfId="0" applyNumberFormat="1" applyFont="1" applyFill="1" applyBorder="1" applyAlignment="1" applyProtection="1">
      <alignment horizontal="center" shrinkToFit="1"/>
    </xf>
    <xf numFmtId="0" fontId="3" fillId="2" borderId="163" xfId="0" applyFont="1" applyFill="1" applyBorder="1" applyAlignment="1">
      <alignment horizontal="center"/>
    </xf>
    <xf numFmtId="0" fontId="3" fillId="2" borderId="163" xfId="0" applyFont="1" applyFill="1" applyBorder="1"/>
    <xf numFmtId="0" fontId="3" fillId="2" borderId="164" xfId="0" applyFont="1" applyFill="1" applyBorder="1"/>
    <xf numFmtId="49" fontId="3" fillId="2" borderId="164" xfId="0" applyNumberFormat="1" applyFont="1" applyFill="1" applyBorder="1"/>
    <xf numFmtId="0" fontId="3" fillId="2" borderId="164" xfId="0" applyFont="1" applyFill="1" applyBorder="1" applyAlignment="1">
      <alignment horizontal="left"/>
    </xf>
    <xf numFmtId="9" fontId="3" fillId="2" borderId="164" xfId="0" applyNumberFormat="1" applyFont="1" applyFill="1" applyBorder="1" applyAlignment="1" applyProtection="1">
      <alignment horizontal="center" shrinkToFit="1"/>
    </xf>
    <xf numFmtId="0" fontId="1" fillId="2" borderId="163" xfId="0" applyFont="1" applyFill="1" applyBorder="1" applyAlignment="1">
      <alignment horizontal="center"/>
    </xf>
    <xf numFmtId="0" fontId="3" fillId="2" borderId="154" xfId="0" applyFont="1" applyFill="1" applyBorder="1" applyAlignment="1"/>
    <xf numFmtId="49" fontId="3" fillId="2" borderId="163" xfId="0" applyNumberFormat="1" applyFont="1" applyFill="1" applyBorder="1" applyAlignment="1"/>
    <xf numFmtId="0" fontId="3" fillId="2" borderId="145" xfId="0" applyFont="1" applyFill="1" applyBorder="1" applyAlignment="1">
      <alignment horizontal="left"/>
    </xf>
    <xf numFmtId="9" fontId="3" fillId="2" borderId="153" xfId="0" applyNumberFormat="1" applyFont="1" applyFill="1" applyBorder="1" applyAlignment="1">
      <alignment horizontal="center"/>
    </xf>
    <xf numFmtId="49" fontId="3" fillId="2" borderId="163" xfId="0" applyNumberFormat="1" applyFont="1" applyFill="1" applyBorder="1"/>
    <xf numFmtId="9" fontId="3" fillId="2" borderId="145" xfId="0" applyNumberFormat="1" applyFont="1" applyFill="1" applyBorder="1" applyAlignment="1">
      <alignment horizontal="left"/>
    </xf>
    <xf numFmtId="49" fontId="3" fillId="2" borderId="162" xfId="0" applyNumberFormat="1" applyFont="1" applyFill="1" applyBorder="1" applyAlignment="1" applyProtection="1">
      <alignment horizontal="left" shrinkToFit="1"/>
    </xf>
    <xf numFmtId="0" fontId="3" fillId="2" borderId="162" xfId="0" applyNumberFormat="1" applyFont="1" applyFill="1" applyBorder="1" applyAlignment="1" applyProtection="1">
      <alignment horizontal="center" shrinkToFit="1"/>
    </xf>
    <xf numFmtId="49" fontId="3" fillId="2" borderId="162" xfId="0" applyNumberFormat="1" applyFont="1" applyFill="1" applyBorder="1" applyAlignment="1" applyProtection="1">
      <alignment horizontal="left"/>
    </xf>
    <xf numFmtId="0" fontId="3" fillId="2" borderId="164" xfId="0" applyNumberFormat="1" applyFont="1" applyFill="1" applyBorder="1" applyAlignment="1" applyProtection="1"/>
    <xf numFmtId="49" fontId="3" fillId="2" borderId="162" xfId="0" applyNumberFormat="1" applyFont="1" applyFill="1" applyBorder="1"/>
    <xf numFmtId="49" fontId="3" fillId="2" borderId="163" xfId="0" applyNumberFormat="1" applyFont="1" applyFill="1" applyBorder="1" applyAlignment="1" applyProtection="1">
      <alignment horizontal="left" shrinkToFit="1"/>
    </xf>
    <xf numFmtId="0" fontId="3" fillId="2" borderId="163" xfId="0" applyNumberFormat="1" applyFont="1" applyFill="1" applyBorder="1" applyAlignment="1" applyProtection="1">
      <alignment horizontal="center" shrinkToFit="1"/>
    </xf>
    <xf numFmtId="0" fontId="3" fillId="2" borderId="164" xfId="0" applyNumberFormat="1" applyFont="1" applyFill="1" applyBorder="1" applyAlignment="1" applyProtection="1">
      <alignment horizontal="left"/>
    </xf>
    <xf numFmtId="9" fontId="3" fillId="2" borderId="164" xfId="0" applyNumberFormat="1" applyFont="1" applyFill="1" applyBorder="1" applyAlignment="1">
      <alignment horizontal="center"/>
    </xf>
    <xf numFmtId="49" fontId="3" fillId="2" borderId="154" xfId="0" applyNumberFormat="1" applyFont="1" applyFill="1" applyBorder="1" applyAlignment="1" applyProtection="1">
      <alignment horizontal="left" shrinkToFit="1"/>
    </xf>
    <xf numFmtId="49" fontId="3" fillId="2" borderId="154" xfId="0" applyNumberFormat="1" applyFont="1" applyFill="1" applyBorder="1" applyAlignment="1" applyProtection="1">
      <alignment horizontal="left"/>
    </xf>
    <xf numFmtId="49" fontId="3" fillId="2" borderId="163" xfId="0" applyNumberFormat="1" applyFont="1" applyFill="1" applyBorder="1" applyAlignment="1" applyProtection="1">
      <alignment horizontal="left"/>
    </xf>
    <xf numFmtId="49" fontId="3" fillId="2" borderId="154" xfId="0" applyNumberFormat="1" applyFont="1" applyFill="1" applyBorder="1"/>
    <xf numFmtId="3" fontId="3" fillId="2" borderId="95" xfId="0" applyNumberFormat="1" applyFont="1" applyFill="1" applyBorder="1" applyAlignment="1" applyProtection="1">
      <alignment wrapText="1"/>
    </xf>
    <xf numFmtId="3" fontId="3" fillId="2" borderId="160" xfId="0" applyNumberFormat="1" applyFont="1" applyFill="1" applyBorder="1" applyAlignment="1" applyProtection="1">
      <alignment wrapText="1"/>
    </xf>
    <xf numFmtId="3" fontId="1" fillId="2" borderId="154" xfId="0" applyNumberFormat="1" applyFont="1" applyFill="1" applyBorder="1" applyAlignment="1"/>
    <xf numFmtId="3" fontId="3" fillId="2" borderId="163" xfId="0" applyNumberFormat="1" applyFont="1" applyFill="1" applyBorder="1" applyAlignment="1">
      <alignment horizontal="right"/>
    </xf>
    <xf numFmtId="3" fontId="3" fillId="2" borderId="154" xfId="0" applyNumberFormat="1" applyFont="1" applyFill="1" applyBorder="1" applyAlignment="1">
      <alignment horizontal="right"/>
    </xf>
    <xf numFmtId="3" fontId="4" fillId="2" borderId="162" xfId="0" applyNumberFormat="1" applyFont="1" applyFill="1" applyBorder="1" applyAlignment="1" applyProtection="1">
      <alignment wrapText="1"/>
    </xf>
    <xf numFmtId="3" fontId="3" fillId="2" borderId="160" xfId="0" applyNumberFormat="1" applyFont="1" applyFill="1" applyBorder="1" applyAlignment="1">
      <alignment horizontal="right"/>
    </xf>
    <xf numFmtId="3" fontId="3" fillId="2" borderId="162" xfId="0" applyNumberFormat="1" applyFont="1" applyFill="1" applyBorder="1" applyAlignment="1" applyProtection="1">
      <alignment wrapText="1"/>
    </xf>
    <xf numFmtId="3" fontId="3" fillId="2" borderId="102" xfId="0" applyNumberFormat="1" applyFont="1" applyFill="1" applyBorder="1" applyAlignment="1">
      <alignment horizontal="right"/>
    </xf>
    <xf numFmtId="3" fontId="1" fillId="2" borderId="75" xfId="0" applyNumberFormat="1" applyFont="1" applyFill="1" applyBorder="1" applyAlignment="1" applyProtection="1">
      <alignment horizontal="center" shrinkToFit="1"/>
    </xf>
    <xf numFmtId="3" fontId="3" fillId="2" borderId="71" xfId="0" applyNumberFormat="1" applyFont="1" applyFill="1" applyBorder="1"/>
    <xf numFmtId="3" fontId="3" fillId="2" borderId="152" xfId="0" applyNumberFormat="1" applyFont="1" applyFill="1" applyBorder="1"/>
    <xf numFmtId="3" fontId="1" fillId="2" borderId="145" xfId="0" applyNumberFormat="1" applyFont="1" applyFill="1" applyBorder="1" applyAlignment="1"/>
    <xf numFmtId="3" fontId="1" fillId="2" borderId="152" xfId="0" applyNumberFormat="1" applyFont="1" applyFill="1" applyBorder="1"/>
    <xf numFmtId="3" fontId="3" fillId="2" borderId="91" xfId="0" applyNumberFormat="1" applyFont="1" applyFill="1" applyBorder="1"/>
    <xf numFmtId="3" fontId="1" fillId="2" borderId="54" xfId="0" applyNumberFormat="1" applyFont="1" applyFill="1" applyBorder="1" applyAlignment="1">
      <alignment horizontal="center"/>
    </xf>
    <xf numFmtId="3" fontId="3" fillId="0" borderId="84" xfId="0" applyNumberFormat="1" applyFont="1" applyFill="1" applyBorder="1" applyAlignment="1" applyProtection="1">
      <alignment vertical="center" wrapText="1"/>
    </xf>
    <xf numFmtId="3" fontId="3" fillId="2" borderId="58" xfId="0" applyNumberFormat="1" applyFont="1" applyFill="1" applyBorder="1"/>
    <xf numFmtId="3" fontId="3" fillId="0" borderId="141" xfId="0" applyNumberFormat="1" applyFont="1" applyFill="1" applyBorder="1" applyAlignment="1" applyProtection="1">
      <alignment vertical="center" wrapText="1"/>
    </xf>
    <xf numFmtId="3" fontId="3" fillId="2" borderId="112" xfId="0" applyNumberFormat="1" applyFont="1" applyFill="1" applyBorder="1"/>
    <xf numFmtId="3" fontId="3" fillId="0" borderId="127" xfId="0" applyNumberFormat="1" applyFont="1" applyFill="1" applyBorder="1" applyAlignment="1" applyProtection="1">
      <alignment vertical="center" wrapText="1"/>
    </xf>
    <xf numFmtId="3" fontId="3" fillId="2" borderId="128" xfId="0" applyNumberFormat="1" applyFont="1" applyFill="1" applyBorder="1"/>
    <xf numFmtId="3" fontId="3" fillId="2" borderId="150" xfId="0" applyNumberFormat="1" applyFont="1" applyFill="1" applyBorder="1"/>
    <xf numFmtId="3" fontId="3" fillId="0" borderId="149" xfId="0" applyNumberFormat="1" applyFont="1" applyFill="1" applyBorder="1" applyAlignment="1" applyProtection="1">
      <alignment vertical="center" wrapText="1"/>
    </xf>
    <xf numFmtId="3" fontId="3" fillId="0" borderId="93" xfId="0" applyNumberFormat="1" applyFont="1" applyFill="1" applyBorder="1" applyAlignment="1" applyProtection="1">
      <alignment vertical="center" wrapText="1"/>
    </xf>
    <xf numFmtId="3" fontId="3" fillId="2" borderId="142" xfId="0" applyNumberFormat="1" applyFont="1" applyFill="1" applyBorder="1"/>
    <xf numFmtId="3" fontId="1" fillId="2" borderId="75" xfId="0" applyNumberFormat="1" applyFont="1" applyFill="1" applyBorder="1"/>
    <xf numFmtId="3" fontId="4" fillId="0" borderId="119" xfId="0" applyNumberFormat="1" applyFont="1" applyFill="1" applyBorder="1" applyAlignment="1" applyProtection="1">
      <alignment wrapText="1"/>
    </xf>
    <xf numFmtId="3" fontId="4" fillId="0" borderId="73" xfId="0" applyNumberFormat="1" applyFont="1" applyFill="1" applyBorder="1" applyAlignment="1" applyProtection="1">
      <alignment wrapText="1"/>
    </xf>
    <xf numFmtId="3" fontId="3" fillId="2" borderId="60" xfId="0" applyNumberFormat="1" applyFont="1" applyFill="1" applyBorder="1"/>
    <xf numFmtId="3" fontId="4" fillId="0" borderId="66" xfId="0" applyNumberFormat="1" applyFont="1" applyFill="1" applyBorder="1" applyAlignment="1" applyProtection="1">
      <alignment wrapText="1"/>
    </xf>
    <xf numFmtId="3" fontId="4" fillId="2" borderId="105" xfId="0" applyNumberFormat="1" applyFont="1" applyFill="1" applyBorder="1" applyAlignment="1"/>
    <xf numFmtId="3" fontId="3" fillId="2" borderId="97" xfId="0" applyNumberFormat="1" applyFont="1" applyFill="1" applyBorder="1"/>
    <xf numFmtId="3" fontId="4" fillId="0" borderId="111" xfId="0" applyNumberFormat="1" applyFont="1" applyFill="1" applyBorder="1" applyAlignment="1" applyProtection="1">
      <alignment wrapText="1"/>
    </xf>
    <xf numFmtId="3" fontId="4" fillId="0" borderId="127" xfId="0" applyNumberFormat="1" applyFont="1" applyFill="1" applyBorder="1" applyAlignment="1" applyProtection="1">
      <alignment wrapText="1"/>
    </xf>
    <xf numFmtId="3" fontId="4" fillId="0" borderId="136" xfId="0" applyNumberFormat="1" applyFont="1" applyFill="1" applyBorder="1" applyAlignment="1" applyProtection="1">
      <alignment wrapText="1"/>
    </xf>
    <xf numFmtId="3" fontId="3" fillId="2" borderId="137" xfId="0" applyNumberFormat="1" applyFont="1" applyFill="1" applyBorder="1"/>
    <xf numFmtId="3" fontId="4" fillId="2" borderId="105" xfId="0" applyNumberFormat="1" applyFont="1" applyFill="1" applyBorder="1"/>
    <xf numFmtId="3" fontId="3" fillId="0" borderId="83" xfId="0" applyNumberFormat="1" applyFont="1" applyBorder="1" applyAlignment="1"/>
    <xf numFmtId="3" fontId="3" fillId="0" borderId="74" xfId="0" applyNumberFormat="1" applyFont="1" applyBorder="1"/>
    <xf numFmtId="3" fontId="3" fillId="0" borderId="73" xfId="0" applyNumberFormat="1" applyFont="1" applyFill="1" applyBorder="1" applyAlignment="1" applyProtection="1">
      <alignment wrapText="1"/>
    </xf>
    <xf numFmtId="3" fontId="3" fillId="0" borderId="60" xfId="0" applyNumberFormat="1" applyFont="1" applyBorder="1"/>
    <xf numFmtId="3" fontId="3" fillId="0" borderId="56" xfId="0" applyNumberFormat="1" applyFont="1" applyFill="1" applyBorder="1" applyAlignment="1" applyProtection="1">
      <alignment wrapText="1"/>
    </xf>
    <xf numFmtId="3" fontId="3" fillId="0" borderId="85" xfId="0" applyNumberFormat="1" applyFont="1" applyBorder="1"/>
    <xf numFmtId="3" fontId="2" fillId="0" borderId="75" xfId="0" applyNumberFormat="1" applyFont="1" applyBorder="1"/>
    <xf numFmtId="164" fontId="4" fillId="2" borderId="0" xfId="0" applyNumberFormat="1" applyFont="1" applyFill="1"/>
    <xf numFmtId="3" fontId="4" fillId="2" borderId="0" xfId="3" applyNumberFormat="1" applyFont="1" applyFill="1"/>
    <xf numFmtId="164" fontId="5" fillId="2" borderId="0" xfId="0" applyNumberFormat="1" applyFont="1" applyFill="1" applyAlignment="1">
      <alignment horizontal="center"/>
    </xf>
    <xf numFmtId="3" fontId="5" fillId="2" borderId="0" xfId="3" applyNumberFormat="1" applyFont="1" applyFill="1" applyAlignment="1">
      <alignment horizontal="center"/>
    </xf>
    <xf numFmtId="164" fontId="2" fillId="2" borderId="58" xfId="0" applyNumberFormat="1" applyFont="1" applyFill="1" applyBorder="1" applyAlignment="1">
      <alignment horizontal="center" vertical="center"/>
    </xf>
    <xf numFmtId="3" fontId="2" fillId="2" borderId="75" xfId="3" applyNumberFormat="1" applyFont="1" applyFill="1" applyBorder="1" applyAlignment="1">
      <alignment horizontal="center" vertical="center" wrapText="1"/>
    </xf>
    <xf numFmtId="0" fontId="4" fillId="2" borderId="159" xfId="0" applyNumberFormat="1" applyFont="1" applyFill="1" applyBorder="1"/>
    <xf numFmtId="0" fontId="4" fillId="2" borderId="163" xfId="0" applyNumberFormat="1" applyFont="1" applyFill="1" applyBorder="1" applyAlignment="1">
      <alignment horizontal="center"/>
    </xf>
    <xf numFmtId="0" fontId="4" fillId="2" borderId="163" xfId="0" applyNumberFormat="1" applyFont="1" applyFill="1" applyBorder="1"/>
    <xf numFmtId="0" fontId="4" fillId="2" borderId="163" xfId="0" applyNumberFormat="1" applyFont="1" applyFill="1" applyBorder="1" applyAlignment="1">
      <alignment horizontal="right"/>
    </xf>
    <xf numFmtId="3" fontId="4" fillId="2" borderId="163" xfId="0" applyNumberFormat="1" applyFont="1" applyFill="1" applyBorder="1" applyAlignment="1">
      <alignment horizontal="right"/>
    </xf>
    <xf numFmtId="3" fontId="4" fillId="2" borderId="163" xfId="3" applyNumberFormat="1" applyFont="1" applyFill="1" applyBorder="1" applyAlignment="1">
      <alignment horizontal="right"/>
    </xf>
    <xf numFmtId="3" fontId="4" fillId="2" borderId="163" xfId="3" applyNumberFormat="1" applyFont="1" applyFill="1" applyBorder="1" applyAlignment="1"/>
    <xf numFmtId="3" fontId="4" fillId="2" borderId="163" xfId="0" applyNumberFormat="1" applyFont="1" applyFill="1" applyBorder="1" applyAlignment="1">
      <alignment horizontal="center"/>
    </xf>
    <xf numFmtId="3" fontId="4" fillId="2" borderId="163" xfId="0" applyNumberFormat="1" applyFont="1" applyFill="1" applyBorder="1"/>
    <xf numFmtId="0" fontId="2" fillId="2" borderId="165" xfId="0" applyNumberFormat="1" applyFont="1" applyFill="1" applyBorder="1" applyAlignment="1">
      <alignment horizontal="center"/>
    </xf>
    <xf numFmtId="0" fontId="2" fillId="2" borderId="166" xfId="0" applyNumberFormat="1" applyFont="1" applyFill="1" applyBorder="1" applyAlignment="1">
      <alignment horizontal="center"/>
    </xf>
    <xf numFmtId="0" fontId="2" fillId="2" borderId="166" xfId="0" applyNumberFormat="1" applyFont="1" applyFill="1" applyBorder="1" applyAlignment="1">
      <alignment horizontal="right"/>
    </xf>
    <xf numFmtId="3" fontId="2" fillId="2" borderId="166" xfId="3" applyNumberFormat="1" applyFont="1" applyFill="1" applyBorder="1" applyAlignment="1">
      <alignment horizontal="right"/>
    </xf>
    <xf numFmtId="3" fontId="2" fillId="2" borderId="166" xfId="0" applyNumberFormat="1" applyFont="1" applyFill="1" applyBorder="1" applyAlignment="1"/>
    <xf numFmtId="3" fontId="2" fillId="2" borderId="166" xfId="3" applyNumberFormat="1" applyFont="1" applyFill="1" applyBorder="1" applyAlignment="1"/>
    <xf numFmtId="0" fontId="2" fillId="2" borderId="115" xfId="0" applyNumberFormat="1" applyFont="1" applyFill="1" applyBorder="1" applyAlignment="1">
      <alignment horizontal="center" vertical="center" wrapText="1"/>
    </xf>
    <xf numFmtId="0" fontId="2" fillId="2" borderId="115" xfId="0" applyNumberFormat="1" applyFont="1" applyFill="1" applyBorder="1" applyAlignment="1">
      <alignment horizontal="center" vertical="center"/>
    </xf>
    <xf numFmtId="0" fontId="2" fillId="2" borderId="115" xfId="0" applyNumberFormat="1" applyFont="1" applyFill="1" applyBorder="1" applyAlignment="1">
      <alignment horizontal="center"/>
    </xf>
    <xf numFmtId="0" fontId="2" fillId="2" borderId="75" xfId="0" applyNumberFormat="1" applyFont="1" applyFill="1" applyBorder="1" applyAlignment="1"/>
    <xf numFmtId="3" fontId="2" fillId="2" borderId="75" xfId="3" applyNumberFormat="1" applyFont="1" applyFill="1" applyBorder="1" applyAlignment="1"/>
    <xf numFmtId="0" fontId="2" fillId="2" borderId="75" xfId="0" applyNumberFormat="1" applyFont="1" applyFill="1" applyBorder="1" applyAlignment="1">
      <alignment vertical="center"/>
    </xf>
    <xf numFmtId="3" fontId="2" fillId="2" borderId="75" xfId="0" applyNumberFormat="1" applyFont="1" applyFill="1" applyBorder="1" applyAlignment="1"/>
    <xf numFmtId="0" fontId="2" fillId="2" borderId="115" xfId="0" applyNumberFormat="1" applyFont="1" applyFill="1" applyBorder="1"/>
    <xf numFmtId="164" fontId="0" fillId="0" borderId="0" xfId="0" applyNumberFormat="1"/>
    <xf numFmtId="3" fontId="0" fillId="0" borderId="0" xfId="3" applyNumberFormat="1" applyFont="1"/>
    <xf numFmtId="3" fontId="0" fillId="0" borderId="0" xfId="0" applyNumberFormat="1"/>
    <xf numFmtId="164" fontId="6" fillId="0" borderId="0" xfId="0" applyNumberFormat="1" applyFont="1"/>
    <xf numFmtId="3" fontId="6" fillId="0" borderId="0" xfId="3" applyNumberFormat="1" applyFont="1"/>
    <xf numFmtId="3" fontId="13" fillId="0" borderId="0" xfId="3" applyNumberFormat="1" applyFont="1"/>
    <xf numFmtId="3" fontId="6" fillId="0" borderId="0" xfId="0" applyNumberFormat="1" applyFont="1"/>
    <xf numFmtId="0" fontId="13" fillId="0" borderId="0" xfId="0" applyFont="1"/>
    <xf numFmtId="164" fontId="4" fillId="0" borderId="0" xfId="0" applyNumberFormat="1" applyFont="1"/>
    <xf numFmtId="3" fontId="4" fillId="0" borderId="0" xfId="3" applyNumberFormat="1" applyFont="1"/>
    <xf numFmtId="0" fontId="14" fillId="0" borderId="0" xfId="0" applyFont="1"/>
    <xf numFmtId="164" fontId="14" fillId="0" borderId="0" xfId="0" applyNumberFormat="1" applyFont="1"/>
    <xf numFmtId="3" fontId="14" fillId="0" borderId="0" xfId="3" applyNumberFormat="1" applyFont="1"/>
    <xf numFmtId="3" fontId="14" fillId="0" borderId="0" xfId="0" applyNumberFormat="1" applyFont="1"/>
    <xf numFmtId="0" fontId="16" fillId="0" borderId="0" xfId="0" applyFont="1"/>
    <xf numFmtId="164" fontId="16" fillId="0" borderId="0" xfId="0" applyNumberFormat="1" applyFont="1"/>
    <xf numFmtId="3" fontId="16" fillId="0" borderId="0" xfId="3" applyNumberFormat="1" applyFont="1"/>
    <xf numFmtId="3" fontId="16" fillId="0" borderId="0" xfId="0" applyNumberFormat="1" applyFont="1"/>
    <xf numFmtId="3" fontId="2" fillId="2" borderId="58" xfId="3" applyNumberFormat="1" applyFont="1" applyFill="1" applyBorder="1" applyAlignment="1">
      <alignment horizontal="center" vertical="center" wrapText="1"/>
    </xf>
    <xf numFmtId="0" fontId="4" fillId="2" borderId="159" xfId="0" applyNumberFormat="1" applyFont="1" applyFill="1" applyBorder="1" applyAlignment="1">
      <alignment horizontal="center"/>
    </xf>
    <xf numFmtId="3" fontId="4" fillId="0" borderId="84" xfId="0" applyNumberFormat="1" applyFont="1" applyFill="1" applyBorder="1" applyAlignment="1" applyProtection="1">
      <alignment wrapText="1"/>
    </xf>
    <xf numFmtId="3" fontId="3" fillId="2" borderId="94" xfId="0" applyNumberFormat="1" applyFont="1" applyFill="1" applyBorder="1" applyAlignment="1"/>
    <xf numFmtId="3" fontId="3" fillId="2" borderId="60" xfId="0" applyNumberFormat="1" applyFont="1" applyFill="1" applyBorder="1" applyAlignment="1"/>
    <xf numFmtId="3" fontId="3" fillId="2" borderId="112" xfId="0" applyNumberFormat="1" applyFont="1" applyFill="1" applyBorder="1" applyAlignment="1"/>
    <xf numFmtId="3" fontId="4" fillId="0" borderId="92" xfId="0" applyNumberFormat="1" applyFont="1" applyFill="1" applyBorder="1" applyAlignment="1" applyProtection="1">
      <alignment wrapText="1"/>
    </xf>
    <xf numFmtId="3" fontId="3" fillId="2" borderId="115" xfId="0" applyNumberFormat="1" applyFont="1" applyFill="1" applyBorder="1" applyAlignment="1"/>
    <xf numFmtId="0" fontId="4" fillId="2" borderId="58" xfId="0" applyNumberFormat="1" applyFont="1" applyFill="1" applyBorder="1" applyAlignment="1">
      <alignment horizontal="right"/>
    </xf>
    <xf numFmtId="0" fontId="4" fillId="2" borderId="102" xfId="0" applyFont="1" applyFill="1" applyBorder="1" applyAlignment="1"/>
    <xf numFmtId="0" fontId="4" fillId="2" borderId="102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/>
    <xf numFmtId="49" fontId="4" fillId="2" borderId="93" xfId="0" applyNumberFormat="1" applyFont="1" applyFill="1" applyBorder="1" applyAlignment="1" applyProtection="1">
      <alignment horizontal="left" shrinkToFit="1"/>
    </xf>
    <xf numFmtId="0" fontId="4" fillId="2" borderId="93" xfId="0" applyNumberFormat="1" applyFont="1" applyFill="1" applyBorder="1" applyAlignment="1" applyProtection="1">
      <alignment horizontal="center" shrinkToFit="1"/>
    </xf>
    <xf numFmtId="0" fontId="4" fillId="2" borderId="35" xfId="0" applyNumberFormat="1" applyFont="1" applyFill="1" applyBorder="1" applyAlignment="1" applyProtection="1">
      <alignment horizontal="left"/>
    </xf>
    <xf numFmtId="0" fontId="17" fillId="2" borderId="104" xfId="0" applyFont="1" applyFill="1" applyBorder="1" applyAlignment="1"/>
    <xf numFmtId="0" fontId="4" fillId="2" borderId="96" xfId="0" applyFont="1" applyFill="1" applyBorder="1" applyAlignment="1"/>
    <xf numFmtId="0" fontId="4" fillId="2" borderId="96" xfId="0" applyNumberFormat="1" applyFont="1" applyFill="1" applyBorder="1" applyAlignment="1" applyProtection="1"/>
    <xf numFmtId="0" fontId="4" fillId="2" borderId="78" xfId="0" applyNumberFormat="1" applyFont="1" applyFill="1" applyBorder="1" applyAlignment="1" applyProtection="1"/>
    <xf numFmtId="49" fontId="4" fillId="2" borderId="66" xfId="0" applyNumberFormat="1" applyFont="1" applyFill="1" applyBorder="1" applyAlignment="1" applyProtection="1">
      <alignment horizontal="left"/>
    </xf>
    <xf numFmtId="0" fontId="4" fillId="2" borderId="66" xfId="0" applyNumberFormat="1" applyFont="1" applyFill="1" applyBorder="1" applyAlignment="1" applyProtection="1">
      <alignment horizontal="center" shrinkToFit="1"/>
    </xf>
    <xf numFmtId="0" fontId="4" fillId="2" borderId="77" xfId="0" applyNumberFormat="1" applyFont="1" applyFill="1" applyBorder="1" applyAlignment="1" applyProtection="1">
      <alignment horizontal="left"/>
    </xf>
    <xf numFmtId="0" fontId="4" fillId="2" borderId="103" xfId="0" applyFont="1" applyFill="1" applyBorder="1" applyAlignment="1"/>
    <xf numFmtId="9" fontId="4" fillId="2" borderId="77" xfId="0" applyNumberFormat="1" applyFont="1" applyFill="1" applyBorder="1" applyAlignment="1">
      <alignment horizontal="center"/>
    </xf>
    <xf numFmtId="49" fontId="4" fillId="2" borderId="96" xfId="0" applyNumberFormat="1" applyFont="1" applyFill="1" applyBorder="1" applyAlignment="1" applyProtection="1">
      <alignment horizontal="left"/>
    </xf>
    <xf numFmtId="0" fontId="4" fillId="2" borderId="60" xfId="0" applyNumberFormat="1" applyFont="1" applyFill="1" applyBorder="1" applyAlignment="1" applyProtection="1">
      <alignment horizontal="center" shrinkToFit="1"/>
    </xf>
    <xf numFmtId="0" fontId="4" fillId="2" borderId="98" xfId="0" applyNumberFormat="1" applyFont="1" applyFill="1" applyBorder="1" applyAlignment="1" applyProtection="1">
      <alignment horizontal="left"/>
    </xf>
    <xf numFmtId="9" fontId="4" fillId="2" borderId="98" xfId="0" applyNumberFormat="1" applyFont="1" applyFill="1" applyBorder="1" applyAlignment="1">
      <alignment horizontal="center"/>
    </xf>
    <xf numFmtId="0" fontId="4" fillId="2" borderId="78" xfId="0" applyFont="1" applyFill="1" applyBorder="1" applyAlignment="1"/>
    <xf numFmtId="0" fontId="4" fillId="2" borderId="98" xfId="0" applyFont="1" applyFill="1" applyBorder="1" applyAlignment="1"/>
    <xf numFmtId="49" fontId="4" fillId="2" borderId="78" xfId="0" applyNumberFormat="1" applyFont="1" applyFill="1" applyBorder="1" applyAlignment="1" applyProtection="1">
      <alignment horizontal="left"/>
    </xf>
    <xf numFmtId="0" fontId="4" fillId="2" borderId="60" xfId="0" applyFont="1" applyFill="1" applyBorder="1" applyAlignment="1">
      <alignment horizontal="center"/>
    </xf>
    <xf numFmtId="0" fontId="17" fillId="2" borderId="103" xfId="0" applyFont="1" applyFill="1" applyBorder="1" applyAlignment="1"/>
    <xf numFmtId="0" fontId="4" fillId="2" borderId="107" xfId="0" applyFont="1" applyFill="1" applyBorder="1"/>
    <xf numFmtId="0" fontId="4" fillId="2" borderId="99" xfId="0" applyFont="1" applyFill="1" applyBorder="1"/>
    <xf numFmtId="0" fontId="4" fillId="2" borderId="101" xfId="0" applyFont="1" applyFill="1" applyBorder="1"/>
    <xf numFmtId="49" fontId="4" fillId="2" borderId="108" xfId="0" applyNumberFormat="1" applyFont="1" applyFill="1" applyBorder="1"/>
    <xf numFmtId="0" fontId="4" fillId="2" borderId="109" xfId="0" applyFont="1" applyFill="1" applyBorder="1" applyAlignment="1">
      <alignment horizontal="center"/>
    </xf>
    <xf numFmtId="9" fontId="4" fillId="2" borderId="110" xfId="0" applyNumberFormat="1" applyFont="1" applyFill="1" applyBorder="1" applyAlignment="1">
      <alignment horizontal="left"/>
    </xf>
    <xf numFmtId="9" fontId="4" fillId="2" borderId="100" xfId="0" applyNumberFormat="1" applyFont="1" applyFill="1" applyBorder="1"/>
    <xf numFmtId="9" fontId="4" fillId="2" borderId="99" xfId="0" applyNumberFormat="1" applyFont="1" applyFill="1" applyBorder="1" applyAlignment="1">
      <alignment horizontal="center"/>
    </xf>
    <xf numFmtId="0" fontId="4" fillId="2" borderId="98" xfId="0" applyNumberFormat="1" applyFont="1" applyFill="1" applyBorder="1" applyAlignment="1" applyProtection="1">
      <alignment horizontal="left" shrinkToFit="1"/>
    </xf>
    <xf numFmtId="0" fontId="4" fillId="2" borderId="98" xfId="0" applyNumberFormat="1" applyFont="1" applyFill="1" applyBorder="1" applyAlignment="1" applyProtection="1"/>
    <xf numFmtId="49" fontId="4" fillId="2" borderId="96" xfId="0" applyNumberFormat="1" applyFont="1" applyFill="1" applyBorder="1" applyAlignment="1" applyProtection="1">
      <alignment horizontal="left" shrinkToFit="1"/>
    </xf>
    <xf numFmtId="0" fontId="4" fillId="2" borderId="116" xfId="0" applyNumberFormat="1" applyFont="1" applyFill="1" applyBorder="1" applyAlignment="1" applyProtection="1">
      <alignment horizontal="center" shrinkToFit="1"/>
    </xf>
    <xf numFmtId="0" fontId="4" fillId="2" borderId="98" xfId="0" applyNumberFormat="1" applyFont="1" applyFill="1" applyBorder="1" applyAlignment="1" applyProtection="1">
      <alignment shrinkToFit="1"/>
    </xf>
    <xf numFmtId="49" fontId="4" fillId="2" borderId="60" xfId="0" applyNumberFormat="1" applyFont="1" applyFill="1" applyBorder="1" applyAlignment="1" applyProtection="1">
      <alignment horizontal="left" shrinkToFit="1"/>
    </xf>
    <xf numFmtId="0" fontId="4" fillId="2" borderId="98" xfId="0" applyFont="1" applyFill="1" applyBorder="1"/>
    <xf numFmtId="0" fontId="4" fillId="2" borderId="78" xfId="0" applyFont="1" applyFill="1" applyBorder="1"/>
    <xf numFmtId="49" fontId="4" fillId="2" borderId="116" xfId="0" applyNumberFormat="1" applyFont="1" applyFill="1" applyBorder="1"/>
    <xf numFmtId="0" fontId="4" fillId="2" borderId="116" xfId="0" applyFont="1" applyFill="1" applyBorder="1" applyAlignment="1">
      <alignment horizontal="center"/>
    </xf>
    <xf numFmtId="0" fontId="4" fillId="2" borderId="77" xfId="0" applyFont="1" applyFill="1" applyBorder="1" applyAlignment="1">
      <alignment horizontal="left"/>
    </xf>
    <xf numFmtId="9" fontId="4" fillId="2" borderId="103" xfId="0" applyNumberFormat="1" applyFont="1" applyFill="1" applyBorder="1"/>
    <xf numFmtId="49" fontId="4" fillId="2" borderId="60" xfId="0" applyNumberFormat="1" applyFont="1" applyFill="1" applyBorder="1"/>
    <xf numFmtId="0" fontId="4" fillId="2" borderId="98" xfId="0" applyFont="1" applyFill="1" applyBorder="1" applyAlignment="1">
      <alignment horizontal="left"/>
    </xf>
    <xf numFmtId="49" fontId="4" fillId="2" borderId="116" xfId="0" applyNumberFormat="1" applyFont="1" applyFill="1" applyBorder="1" applyAlignment="1" applyProtection="1">
      <alignment horizontal="left"/>
    </xf>
    <xf numFmtId="0" fontId="4" fillId="2" borderId="96" xfId="0" applyFont="1" applyFill="1" applyBorder="1"/>
    <xf numFmtId="49" fontId="4" fillId="2" borderId="96" xfId="0" applyNumberFormat="1" applyFont="1" applyFill="1" applyBorder="1"/>
    <xf numFmtId="0" fontId="4" fillId="2" borderId="60" xfId="0" applyFont="1" applyFill="1" applyBorder="1"/>
    <xf numFmtId="0" fontId="4" fillId="2" borderId="103" xfId="0" applyFont="1" applyFill="1" applyBorder="1"/>
    <xf numFmtId="0" fontId="4" fillId="2" borderId="103" xfId="0" applyNumberFormat="1" applyFont="1" applyFill="1" applyBorder="1" applyAlignment="1" applyProtection="1"/>
    <xf numFmtId="49" fontId="4" fillId="2" borderId="78" xfId="0" applyNumberFormat="1" applyFont="1" applyFill="1" applyBorder="1" applyAlignment="1" applyProtection="1">
      <alignment horizontal="left" shrinkToFit="1"/>
    </xf>
    <xf numFmtId="0" fontId="4" fillId="2" borderId="78" xfId="0" applyNumberFormat="1" applyFont="1" applyFill="1" applyBorder="1" applyAlignment="1" applyProtection="1">
      <alignment horizontal="left"/>
    </xf>
    <xf numFmtId="0" fontId="4" fillId="2" borderId="60" xfId="0" applyFont="1" applyFill="1" applyBorder="1" applyAlignment="1"/>
    <xf numFmtId="0" fontId="4" fillId="2" borderId="117" xfId="0" applyNumberFormat="1" applyFont="1" applyFill="1" applyBorder="1" applyAlignment="1" applyProtection="1">
      <alignment shrinkToFit="1"/>
    </xf>
    <xf numFmtId="0" fontId="4" fillId="2" borderId="110" xfId="0" applyNumberFormat="1" applyFont="1" applyFill="1" applyBorder="1" applyAlignment="1" applyProtection="1"/>
    <xf numFmtId="0" fontId="4" fillId="2" borderId="80" xfId="0" applyNumberFormat="1" applyFont="1" applyFill="1" applyBorder="1" applyAlignment="1" applyProtection="1"/>
    <xf numFmtId="49" fontId="4" fillId="2" borderId="118" xfId="0" applyNumberFormat="1" applyFont="1" applyFill="1" applyBorder="1" applyAlignment="1" applyProtection="1">
      <alignment horizontal="left" shrinkToFit="1"/>
    </xf>
    <xf numFmtId="0" fontId="4" fillId="2" borderId="118" xfId="0" applyNumberFormat="1" applyFont="1" applyFill="1" applyBorder="1" applyAlignment="1" applyProtection="1">
      <alignment horizontal="left" shrinkToFit="1"/>
    </xf>
    <xf numFmtId="0" fontId="4" fillId="2" borderId="80" xfId="0" applyNumberFormat="1" applyFont="1" applyFill="1" applyBorder="1" applyAlignment="1" applyProtection="1">
      <alignment horizontal="left"/>
    </xf>
    <xf numFmtId="0" fontId="17" fillId="2" borderId="34" xfId="0" applyFont="1" applyFill="1" applyBorder="1"/>
    <xf numFmtId="9" fontId="4" fillId="2" borderId="43" xfId="0" applyNumberFormat="1" applyFont="1" applyFill="1" applyBorder="1" applyAlignment="1">
      <alignment horizontal="center"/>
    </xf>
    <xf numFmtId="0" fontId="4" fillId="2" borderId="77" xfId="0" applyNumberFormat="1" applyFont="1" applyFill="1" applyBorder="1" applyAlignment="1" applyProtection="1">
      <alignment shrinkToFit="1"/>
    </xf>
    <xf numFmtId="0" fontId="4" fillId="2" borderId="77" xfId="0" applyNumberFormat="1" applyFont="1" applyFill="1" applyBorder="1" applyAlignment="1" applyProtection="1"/>
    <xf numFmtId="0" fontId="4" fillId="2" borderId="120" xfId="0" applyNumberFormat="1" applyFont="1" applyFill="1" applyBorder="1" applyAlignment="1" applyProtection="1"/>
    <xf numFmtId="49" fontId="4" fillId="2" borderId="66" xfId="0" applyNumberFormat="1" applyFont="1" applyFill="1" applyBorder="1" applyAlignment="1" applyProtection="1">
      <alignment horizontal="left" shrinkToFit="1"/>
    </xf>
    <xf numFmtId="0" fontId="4" fillId="2" borderId="66" xfId="0" applyNumberFormat="1" applyFont="1" applyFill="1" applyBorder="1" applyAlignment="1" applyProtection="1">
      <alignment horizontal="left" shrinkToFit="1"/>
    </xf>
    <xf numFmtId="0" fontId="4" fillId="2" borderId="96" xfId="0" applyNumberFormat="1" applyFont="1" applyFill="1" applyBorder="1" applyAlignment="1" applyProtection="1">
      <alignment shrinkToFit="1"/>
    </xf>
    <xf numFmtId="0" fontId="4" fillId="2" borderId="60" xfId="0" applyFont="1" applyFill="1" applyBorder="1" applyAlignment="1">
      <alignment horizontal="left"/>
    </xf>
    <xf numFmtId="0" fontId="4" fillId="2" borderId="78" xfId="0" applyFont="1" applyFill="1" applyBorder="1" applyAlignment="1">
      <alignment horizontal="left"/>
    </xf>
    <xf numFmtId="49" fontId="4" fillId="2" borderId="121" xfId="0" applyNumberFormat="1" applyFont="1" applyFill="1" applyBorder="1"/>
    <xf numFmtId="0" fontId="4" fillId="2" borderId="122" xfId="0" applyFont="1" applyFill="1" applyBorder="1"/>
    <xf numFmtId="0" fontId="4" fillId="2" borderId="101" xfId="0" applyFont="1" applyFill="1" applyBorder="1" applyAlignment="1">
      <alignment horizontal="left"/>
    </xf>
    <xf numFmtId="0" fontId="4" fillId="2" borderId="100" xfId="0" applyFont="1" applyFill="1" applyBorder="1"/>
    <xf numFmtId="0" fontId="4" fillId="2" borderId="124" xfId="0" applyFont="1" applyFill="1" applyBorder="1"/>
    <xf numFmtId="0" fontId="4" fillId="2" borderId="125" xfId="0" applyFont="1" applyFill="1" applyBorder="1"/>
    <xf numFmtId="0" fontId="4" fillId="2" borderId="126" xfId="0" applyFont="1" applyFill="1" applyBorder="1"/>
    <xf numFmtId="49" fontId="4" fillId="2" borderId="123" xfId="0" applyNumberFormat="1" applyFont="1" applyFill="1" applyBorder="1"/>
    <xf numFmtId="0" fontId="4" fillId="2" borderId="123" xfId="0" applyFont="1" applyFill="1" applyBorder="1"/>
    <xf numFmtId="0" fontId="4" fillId="2" borderId="125" xfId="0" applyFont="1" applyFill="1" applyBorder="1" applyAlignment="1">
      <alignment horizontal="left"/>
    </xf>
    <xf numFmtId="9" fontId="4" fillId="2" borderId="125" xfId="0" applyNumberFormat="1" applyFont="1" applyFill="1" applyBorder="1" applyAlignment="1">
      <alignment horizontal="center"/>
    </xf>
    <xf numFmtId="49" fontId="4" fillId="2" borderId="128" xfId="0" applyNumberFormat="1" applyFont="1" applyFill="1" applyBorder="1"/>
    <xf numFmtId="0" fontId="4" fillId="2" borderId="128" xfId="0" applyFont="1" applyFill="1" applyBorder="1"/>
    <xf numFmtId="0" fontId="4" fillId="2" borderId="124" xfId="0" applyNumberFormat="1" applyFont="1" applyFill="1" applyBorder="1" applyAlignment="1" applyProtection="1">
      <alignment shrinkToFit="1"/>
    </xf>
    <xf numFmtId="0" fontId="4" fillId="2" borderId="125" xfId="0" applyNumberFormat="1" applyFont="1" applyFill="1" applyBorder="1" applyAlignment="1" applyProtection="1"/>
    <xf numFmtId="0" fontId="4" fillId="2" borderId="124" xfId="0" applyNumberFormat="1" applyFont="1" applyFill="1" applyBorder="1" applyAlignment="1" applyProtection="1"/>
    <xf numFmtId="49" fontId="4" fillId="2" borderId="129" xfId="0" applyNumberFormat="1" applyFont="1" applyFill="1" applyBorder="1" applyAlignment="1" applyProtection="1">
      <alignment horizontal="left" shrinkToFit="1"/>
    </xf>
    <xf numFmtId="0" fontId="4" fillId="2" borderId="123" xfId="0" applyNumberFormat="1" applyFont="1" applyFill="1" applyBorder="1" applyAlignment="1" applyProtection="1">
      <alignment horizontal="left" shrinkToFit="1"/>
    </xf>
    <xf numFmtId="0" fontId="4" fillId="2" borderId="124" xfId="0" applyNumberFormat="1" applyFont="1" applyFill="1" applyBorder="1" applyAlignment="1" applyProtection="1">
      <alignment horizontal="left"/>
    </xf>
    <xf numFmtId="0" fontId="4" fillId="2" borderId="130" xfId="0" applyNumberFormat="1" applyFont="1" applyFill="1" applyBorder="1" applyAlignment="1" applyProtection="1"/>
    <xf numFmtId="49" fontId="4" fillId="2" borderId="127" xfId="0" applyNumberFormat="1" applyFont="1" applyFill="1" applyBorder="1" applyAlignment="1" applyProtection="1">
      <alignment horizontal="left" shrinkToFit="1"/>
    </xf>
    <xf numFmtId="0" fontId="4" fillId="2" borderId="128" xfId="0" applyNumberFormat="1" applyFont="1" applyFill="1" applyBorder="1" applyAlignment="1" applyProtection="1">
      <alignment horizontal="left" shrinkToFit="1"/>
    </xf>
    <xf numFmtId="0" fontId="4" fillId="2" borderId="130" xfId="0" applyNumberFormat="1" applyFont="1" applyFill="1" applyBorder="1" applyAlignment="1" applyProtection="1">
      <alignment horizontal="left"/>
    </xf>
    <xf numFmtId="9" fontId="4" fillId="2" borderId="130" xfId="0" applyNumberFormat="1" applyFont="1" applyFill="1" applyBorder="1" applyAlignment="1">
      <alignment horizontal="center"/>
    </xf>
    <xf numFmtId="0" fontId="4" fillId="2" borderId="130" xfId="0" applyNumberFormat="1" applyFont="1" applyFill="1" applyBorder="1" applyAlignment="1" applyProtection="1">
      <alignment shrinkToFit="1"/>
    </xf>
    <xf numFmtId="0" fontId="4" fillId="2" borderId="130" xfId="0" applyFont="1" applyFill="1" applyBorder="1"/>
    <xf numFmtId="49" fontId="4" fillId="2" borderId="129" xfId="0" applyNumberFormat="1" applyFont="1" applyFill="1" applyBorder="1"/>
    <xf numFmtId="0" fontId="4" fillId="2" borderId="124" xfId="0" applyFont="1" applyFill="1" applyBorder="1" applyAlignment="1">
      <alignment horizontal="left"/>
    </xf>
    <xf numFmtId="0" fontId="4" fillId="2" borderId="131" xfId="0" applyNumberFormat="1" applyFont="1" applyFill="1" applyBorder="1" applyAlignment="1" applyProtection="1">
      <alignment shrinkToFit="1"/>
    </xf>
    <xf numFmtId="0" fontId="4" fillId="2" borderId="127" xfId="0" applyNumberFormat="1" applyFont="1" applyFill="1" applyBorder="1" applyAlignment="1" applyProtection="1">
      <alignment shrinkToFit="1"/>
    </xf>
    <xf numFmtId="0" fontId="4" fillId="2" borderId="131" xfId="0" applyNumberFormat="1" applyFont="1" applyFill="1" applyBorder="1" applyAlignment="1" applyProtection="1"/>
    <xf numFmtId="0" fontId="4" fillId="2" borderId="127" xfId="0" applyFont="1" applyFill="1" applyBorder="1"/>
    <xf numFmtId="49" fontId="4" fillId="2" borderId="127" xfId="0" applyNumberFormat="1" applyFont="1" applyFill="1" applyBorder="1"/>
    <xf numFmtId="0" fontId="4" fillId="2" borderId="125" xfId="0" applyNumberFormat="1" applyFont="1" applyFill="1" applyBorder="1" applyAlignment="1" applyProtection="1">
      <alignment shrinkToFit="1"/>
    </xf>
    <xf numFmtId="0" fontId="4" fillId="2" borderId="126" xfId="0" applyNumberFormat="1" applyFont="1" applyFill="1" applyBorder="1" applyAlignment="1" applyProtection="1"/>
    <xf numFmtId="49" fontId="4" fillId="2" borderId="124" xfId="0" applyNumberFormat="1" applyFont="1" applyFill="1" applyBorder="1" applyAlignment="1" applyProtection="1">
      <alignment horizontal="left" shrinkToFit="1"/>
    </xf>
    <xf numFmtId="0" fontId="4" fillId="2" borderId="126" xfId="0" applyNumberFormat="1" applyFont="1" applyFill="1" applyBorder="1" applyAlignment="1" applyProtection="1">
      <alignment shrinkToFit="1"/>
    </xf>
    <xf numFmtId="49" fontId="4" fillId="2" borderId="132" xfId="0" applyNumberFormat="1" applyFont="1" applyFill="1" applyBorder="1" applyAlignment="1" applyProtection="1">
      <alignment horizontal="left" shrinkToFit="1"/>
    </xf>
    <xf numFmtId="0" fontId="4" fillId="2" borderId="123" xfId="0" applyFont="1" applyFill="1" applyBorder="1" applyAlignment="1">
      <alignment horizontal="left"/>
    </xf>
    <xf numFmtId="14" fontId="4" fillId="2" borderId="123" xfId="0" applyNumberFormat="1" applyFont="1" applyFill="1" applyBorder="1" applyAlignment="1">
      <alignment horizontal="left"/>
    </xf>
    <xf numFmtId="49" fontId="4" fillId="2" borderId="128" xfId="0" applyNumberFormat="1" applyFont="1" applyFill="1" applyBorder="1" applyAlignment="1" applyProtection="1">
      <alignment horizontal="left" shrinkToFit="1"/>
    </xf>
    <xf numFmtId="0" fontId="4" fillId="2" borderId="128" xfId="0" applyFont="1" applyFill="1" applyBorder="1" applyAlignment="1">
      <alignment horizontal="left"/>
    </xf>
    <xf numFmtId="49" fontId="4" fillId="2" borderId="128" xfId="0" applyNumberFormat="1" applyFont="1" applyFill="1" applyBorder="1" applyAlignment="1" applyProtection="1">
      <alignment horizontal="left"/>
    </xf>
    <xf numFmtId="0" fontId="4" fillId="2" borderId="145" xfId="0" applyFont="1" applyFill="1" applyBorder="1"/>
    <xf numFmtId="0" fontId="4" fillId="2" borderId="125" xfId="0" applyNumberFormat="1" applyFont="1" applyFill="1" applyBorder="1" applyAlignment="1" applyProtection="1">
      <alignment horizontal="left"/>
    </xf>
    <xf numFmtId="0" fontId="4" fillId="2" borderId="130" xfId="0" applyFont="1" applyFill="1" applyBorder="1" applyAlignment="1">
      <alignment horizontal="left"/>
    </xf>
    <xf numFmtId="0" fontId="4" fillId="2" borderId="129" xfId="0" applyNumberFormat="1" applyFont="1" applyFill="1" applyBorder="1" applyAlignment="1" applyProtection="1">
      <alignment horizontal="left" shrinkToFit="1"/>
    </xf>
    <xf numFmtId="0" fontId="4" fillId="2" borderId="131" xfId="0" applyFont="1" applyFill="1" applyBorder="1"/>
    <xf numFmtId="49" fontId="4" fillId="2" borderId="146" xfId="0" applyNumberFormat="1" applyFont="1" applyFill="1" applyBorder="1"/>
    <xf numFmtId="0" fontId="4" fillId="2" borderId="147" xfId="0" applyFont="1" applyFill="1" applyBorder="1"/>
    <xf numFmtId="9" fontId="4" fillId="2" borderId="130" xfId="0" applyNumberFormat="1" applyFont="1" applyFill="1" applyBorder="1" applyAlignment="1">
      <alignment horizontal="left"/>
    </xf>
    <xf numFmtId="0" fontId="4" fillId="2" borderId="132" xfId="0" applyFont="1" applyFill="1" applyBorder="1"/>
    <xf numFmtId="9" fontId="4" fillId="2" borderId="131" xfId="0" applyNumberFormat="1" applyFont="1" applyFill="1" applyBorder="1" applyAlignment="1">
      <alignment horizontal="center"/>
    </xf>
    <xf numFmtId="49" fontId="4" fillId="2" borderId="125" xfId="0" applyNumberFormat="1" applyFont="1" applyFill="1" applyBorder="1"/>
    <xf numFmtId="0" fontId="4" fillId="2" borderId="129" xfId="0" applyFont="1" applyFill="1" applyBorder="1"/>
    <xf numFmtId="9" fontId="4" fillId="2" borderId="124" xfId="0" applyNumberFormat="1" applyFont="1" applyFill="1" applyBorder="1" applyAlignment="1">
      <alignment horizontal="center"/>
    </xf>
    <xf numFmtId="49" fontId="4" fillId="2" borderId="130" xfId="0" applyNumberFormat="1" applyFont="1" applyFill="1" applyBorder="1"/>
    <xf numFmtId="49" fontId="4" fillId="2" borderId="148" xfId="0" applyNumberFormat="1" applyFont="1" applyFill="1" applyBorder="1" applyAlignment="1" applyProtection="1">
      <alignment horizontal="left"/>
    </xf>
    <xf numFmtId="0" fontId="4" fillId="2" borderId="127" xfId="0" applyNumberFormat="1" applyFont="1" applyFill="1" applyBorder="1" applyAlignment="1" applyProtection="1">
      <alignment horizontal="left" shrinkToFit="1"/>
    </xf>
    <xf numFmtId="49" fontId="4" fillId="2" borderId="130" xfId="0" applyNumberFormat="1" applyFont="1" applyFill="1" applyBorder="1" applyAlignment="1" applyProtection="1">
      <alignment horizontal="left"/>
    </xf>
    <xf numFmtId="49" fontId="4" fillId="2" borderId="130" xfId="0" applyNumberFormat="1" applyFont="1" applyFill="1" applyBorder="1" applyAlignment="1" applyProtection="1">
      <alignment horizontal="left" shrinkToFit="1"/>
    </xf>
    <xf numFmtId="49" fontId="4" fillId="2" borderId="125" xfId="0" applyNumberFormat="1" applyFont="1" applyFill="1" applyBorder="1" applyAlignment="1" applyProtection="1">
      <alignment horizontal="left"/>
    </xf>
    <xf numFmtId="49" fontId="4" fillId="2" borderId="123" xfId="0" applyNumberFormat="1" applyFont="1" applyFill="1" applyBorder="1" applyAlignment="1" applyProtection="1">
      <alignment horizontal="left"/>
    </xf>
    <xf numFmtId="0" fontId="4" fillId="2" borderId="129" xfId="0" applyFont="1" applyFill="1" applyBorder="1" applyAlignment="1">
      <alignment horizontal="left"/>
    </xf>
    <xf numFmtId="0" fontId="4" fillId="2" borderId="149" xfId="0" applyFont="1" applyFill="1" applyBorder="1"/>
    <xf numFmtId="0" fontId="4" fillId="2" borderId="150" xfId="0" applyFont="1" applyFill="1" applyBorder="1"/>
    <xf numFmtId="49" fontId="4" fillId="2" borderId="150" xfId="0" applyNumberFormat="1" applyFont="1" applyFill="1" applyBorder="1" applyAlignment="1" applyProtection="1">
      <alignment horizontal="left"/>
    </xf>
    <xf numFmtId="0" fontId="4" fillId="2" borderId="150" xfId="0" applyFont="1" applyFill="1" applyBorder="1" applyAlignment="1">
      <alignment horizontal="left"/>
    </xf>
    <xf numFmtId="0" fontId="4" fillId="2" borderId="151" xfId="0" applyFont="1" applyFill="1" applyBorder="1"/>
    <xf numFmtId="0" fontId="4" fillId="2" borderId="151" xfId="0" applyFont="1" applyFill="1" applyBorder="1" applyAlignment="1">
      <alignment horizontal="left"/>
    </xf>
    <xf numFmtId="9" fontId="4" fillId="2" borderId="151" xfId="0" applyNumberFormat="1" applyFont="1" applyFill="1" applyBorder="1" applyAlignment="1">
      <alignment horizontal="center"/>
    </xf>
    <xf numFmtId="9" fontId="4" fillId="2" borderId="152" xfId="0" applyNumberFormat="1" applyFont="1" applyFill="1" applyBorder="1" applyAlignment="1">
      <alignment horizontal="center"/>
    </xf>
    <xf numFmtId="9" fontId="4" fillId="2" borderId="152" xfId="0" applyNumberFormat="1" applyFont="1" applyFill="1" applyBorder="1" applyAlignment="1" applyProtection="1">
      <alignment horizontal="center" shrinkToFit="1"/>
    </xf>
    <xf numFmtId="9" fontId="4" fillId="2" borderId="91" xfId="0" applyNumberFormat="1" applyFont="1" applyFill="1" applyBorder="1" applyAlignment="1">
      <alignment horizontal="center"/>
    </xf>
    <xf numFmtId="0" fontId="4" fillId="2" borderId="163" xfId="3" applyNumberFormat="1" applyFont="1" applyFill="1" applyBorder="1" applyAlignment="1"/>
    <xf numFmtId="0" fontId="2" fillId="2" borderId="166" xfId="3" applyNumberFormat="1" applyFont="1" applyFill="1" applyBorder="1" applyAlignment="1">
      <alignment horizontal="right"/>
    </xf>
    <xf numFmtId="0" fontId="2" fillId="2" borderId="166" xfId="0" applyNumberFormat="1" applyFont="1" applyFill="1" applyBorder="1" applyAlignment="1"/>
    <xf numFmtId="0" fontId="4" fillId="2" borderId="54" xfId="0" applyNumberFormat="1" applyFont="1" applyFill="1" applyBorder="1" applyAlignment="1">
      <alignment horizontal="right"/>
    </xf>
    <xf numFmtId="0" fontId="2" fillId="2" borderId="75" xfId="3" applyNumberFormat="1" applyFont="1" applyFill="1" applyBorder="1" applyAlignment="1"/>
    <xf numFmtId="0" fontId="2" fillId="2" borderId="54" xfId="0" applyNumberFormat="1" applyFont="1" applyFill="1" applyBorder="1" applyAlignment="1"/>
    <xf numFmtId="3" fontId="2" fillId="2" borderId="54" xfId="0" applyNumberFormat="1" applyFont="1" applyFill="1" applyBorder="1" applyAlignment="1"/>
    <xf numFmtId="3" fontId="2" fillId="2" borderId="54" xfId="3" applyNumberFormat="1" applyFont="1" applyFill="1" applyBorder="1" applyAlignment="1"/>
    <xf numFmtId="3" fontId="3" fillId="2" borderId="58" xfId="3" applyNumberFormat="1" applyFont="1" applyFill="1" applyBorder="1" applyAlignment="1">
      <alignment horizontal="right"/>
    </xf>
    <xf numFmtId="3" fontId="3" fillId="2" borderId="163" xfId="3" applyNumberFormat="1" applyFont="1" applyFill="1" applyBorder="1" applyAlignment="1">
      <alignment horizontal="right"/>
    </xf>
    <xf numFmtId="3" fontId="4" fillId="2" borderId="58" xfId="3" applyNumberFormat="1" applyFont="1" applyFill="1" applyBorder="1" applyAlignment="1">
      <alignment horizontal="right"/>
    </xf>
    <xf numFmtId="0" fontId="4" fillId="2" borderId="58" xfId="0" applyNumberFormat="1" applyFont="1" applyFill="1" applyBorder="1" applyAlignment="1">
      <alignment horizontal="right"/>
    </xf>
    <xf numFmtId="3" fontId="2" fillId="2" borderId="58" xfId="0" applyNumberFormat="1" applyFont="1" applyFill="1" applyBorder="1" applyAlignment="1">
      <alignment horizontal="center" vertical="center" wrapText="1"/>
    </xf>
    <xf numFmtId="0" fontId="4" fillId="2" borderId="58" xfId="3" applyNumberFormat="1" applyFont="1" applyFill="1" applyBorder="1" applyAlignment="1">
      <alignment horizontal="right"/>
    </xf>
    <xf numFmtId="3" fontId="4" fillId="2" borderId="58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6" fillId="2" borderId="0" xfId="0" applyFont="1" applyFill="1"/>
    <xf numFmtId="49" fontId="6" fillId="2" borderId="0" xfId="0" applyNumberFormat="1" applyFont="1" applyFill="1"/>
    <xf numFmtId="0" fontId="10" fillId="2" borderId="0" xfId="0" applyFont="1" applyFill="1" applyAlignment="1">
      <alignment horizontal="center"/>
    </xf>
    <xf numFmtId="2" fontId="10" fillId="2" borderId="0" xfId="0" applyNumberFormat="1" applyFont="1" applyFill="1" applyAlignment="1">
      <alignment horizontal="center"/>
    </xf>
    <xf numFmtId="2" fontId="10" fillId="2" borderId="0" xfId="0" applyNumberFormat="1" applyFont="1" applyFill="1"/>
    <xf numFmtId="0" fontId="3" fillId="2" borderId="166" xfId="0" applyFont="1" applyFill="1" applyBorder="1" applyAlignment="1">
      <alignment horizontal="center"/>
    </xf>
    <xf numFmtId="3" fontId="2" fillId="0" borderId="0" xfId="0" applyNumberFormat="1" applyFont="1"/>
    <xf numFmtId="0" fontId="7" fillId="0" borderId="0" xfId="0" applyFont="1"/>
    <xf numFmtId="0" fontId="3" fillId="2" borderId="164" xfId="0" applyFont="1" applyFill="1" applyBorder="1" applyAlignment="1"/>
    <xf numFmtId="3" fontId="3" fillId="2" borderId="119" xfId="0" applyNumberFormat="1" applyFont="1" applyFill="1" applyBorder="1" applyAlignment="1" applyProtection="1">
      <alignment wrapText="1"/>
    </xf>
    <xf numFmtId="3" fontId="3" fillId="2" borderId="147" xfId="0" applyNumberFormat="1" applyFont="1" applyFill="1" applyBorder="1" applyAlignment="1" applyProtection="1">
      <alignment wrapText="1"/>
    </xf>
    <xf numFmtId="3" fontId="3" fillId="2" borderId="93" xfId="0" applyNumberFormat="1" applyFont="1" applyFill="1" applyBorder="1" applyAlignment="1" applyProtection="1">
      <alignment wrapText="1"/>
    </xf>
    <xf numFmtId="3" fontId="3" fillId="2" borderId="152" xfId="0" applyNumberFormat="1" applyFont="1" applyFill="1" applyBorder="1" applyAlignment="1" applyProtection="1">
      <alignment wrapText="1"/>
    </xf>
    <xf numFmtId="3" fontId="3" fillId="2" borderId="91" xfId="0" applyNumberFormat="1" applyFont="1" applyFill="1" applyBorder="1" applyAlignment="1" applyProtection="1">
      <alignment wrapText="1"/>
    </xf>
    <xf numFmtId="0" fontId="0" fillId="3" borderId="0" xfId="0" applyFill="1"/>
    <xf numFmtId="3" fontId="3" fillId="2" borderId="163" xfId="3" applyNumberFormat="1" applyFont="1" applyFill="1" applyBorder="1" applyAlignment="1"/>
    <xf numFmtId="3" fontId="3" fillId="2" borderId="163" xfId="0" applyNumberFormat="1" applyFont="1" applyFill="1" applyBorder="1" applyAlignment="1" applyProtection="1">
      <alignment wrapText="1"/>
    </xf>
    <xf numFmtId="2" fontId="1" fillId="2" borderId="87" xfId="0" applyNumberFormat="1" applyFont="1" applyFill="1" applyBorder="1" applyAlignment="1"/>
    <xf numFmtId="2" fontId="3" fillId="2" borderId="75" xfId="0" applyNumberFormat="1" applyFont="1" applyFill="1" applyBorder="1"/>
    <xf numFmtId="3" fontId="4" fillId="0" borderId="75" xfId="0" applyNumberFormat="1" applyFont="1" applyBorder="1"/>
    <xf numFmtId="3" fontId="3" fillId="2" borderId="0" xfId="0" applyNumberFormat="1" applyFont="1" applyFill="1"/>
    <xf numFmtId="3" fontId="3" fillId="2" borderId="83" xfId="0" applyNumberFormat="1" applyFont="1" applyFill="1" applyBorder="1"/>
    <xf numFmtId="3" fontId="3" fillId="2" borderId="155" xfId="0" applyNumberFormat="1" applyFont="1" applyFill="1" applyBorder="1"/>
    <xf numFmtId="3" fontId="3" fillId="2" borderId="163" xfId="0" applyNumberFormat="1" applyFont="1" applyFill="1" applyBorder="1"/>
    <xf numFmtId="3" fontId="3" fillId="2" borderId="159" xfId="0" applyNumberFormat="1" applyFont="1" applyFill="1" applyBorder="1"/>
    <xf numFmtId="3" fontId="1" fillId="2" borderId="0" xfId="0" applyNumberFormat="1" applyFont="1" applyFill="1"/>
    <xf numFmtId="3" fontId="4" fillId="2" borderId="58" xfId="3" applyNumberFormat="1" applyFont="1" applyFill="1" applyBorder="1" applyAlignment="1">
      <alignment horizontal="right"/>
    </xf>
    <xf numFmtId="3" fontId="4" fillId="2" borderId="54" xfId="3" applyNumberFormat="1" applyFont="1" applyFill="1" applyBorder="1" applyAlignment="1">
      <alignment horizontal="right"/>
    </xf>
    <xf numFmtId="3" fontId="2" fillId="2" borderId="58" xfId="3" applyNumberFormat="1" applyFont="1" applyFill="1" applyBorder="1" applyAlignment="1">
      <alignment horizontal="center" vertical="center" wrapText="1"/>
    </xf>
    <xf numFmtId="3" fontId="2" fillId="2" borderId="159" xfId="3" applyNumberFormat="1" applyFont="1" applyFill="1" applyBorder="1" applyAlignment="1">
      <alignment horizontal="center" vertical="center" wrapText="1"/>
    </xf>
    <xf numFmtId="3" fontId="2" fillId="2" borderId="54" xfId="3" applyNumberFormat="1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 horizontal="center"/>
    </xf>
    <xf numFmtId="3" fontId="2" fillId="2" borderId="58" xfId="0" applyNumberFormat="1" applyFont="1" applyFill="1" applyBorder="1" applyAlignment="1">
      <alignment horizontal="center" vertical="center" wrapText="1"/>
    </xf>
    <xf numFmtId="3" fontId="2" fillId="2" borderId="159" xfId="0" applyNumberFormat="1" applyFont="1" applyFill="1" applyBorder="1" applyAlignment="1">
      <alignment horizontal="center" vertical="center" wrapText="1"/>
    </xf>
    <xf numFmtId="3" fontId="2" fillId="2" borderId="54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2" fillId="2" borderId="58" xfId="0" applyNumberFormat="1" applyFont="1" applyFill="1" applyBorder="1" applyAlignment="1">
      <alignment horizontal="center" vertical="center" wrapText="1"/>
    </xf>
    <xf numFmtId="0" fontId="2" fillId="2" borderId="115" xfId="0" applyNumberFormat="1" applyFont="1" applyFill="1" applyBorder="1" applyAlignment="1">
      <alignment horizontal="center" vertical="center" wrapText="1"/>
    </xf>
    <xf numFmtId="0" fontId="4" fillId="2" borderId="58" xfId="0" applyNumberFormat="1" applyFont="1" applyFill="1" applyBorder="1" applyAlignment="1">
      <alignment horizontal="center"/>
    </xf>
    <xf numFmtId="0" fontId="4" fillId="2" borderId="115" xfId="0" applyNumberFormat="1" applyFont="1" applyFill="1" applyBorder="1" applyAlignment="1">
      <alignment horizontal="center"/>
    </xf>
    <xf numFmtId="0" fontId="4" fillId="2" borderId="58" xfId="0" applyNumberFormat="1" applyFont="1" applyFill="1" applyBorder="1" applyAlignment="1">
      <alignment horizontal="left"/>
    </xf>
    <xf numFmtId="0" fontId="4" fillId="2" borderId="115" xfId="0" applyNumberFormat="1" applyFont="1" applyFill="1" applyBorder="1" applyAlignment="1">
      <alignment horizontal="left"/>
    </xf>
    <xf numFmtId="0" fontId="4" fillId="2" borderId="58" xfId="0" applyNumberFormat="1" applyFont="1" applyFill="1" applyBorder="1" applyAlignment="1">
      <alignment horizontal="right"/>
    </xf>
    <xf numFmtId="0" fontId="4" fillId="2" borderId="54" xfId="0" applyNumberFormat="1" applyFont="1" applyFill="1" applyBorder="1" applyAlignment="1">
      <alignment horizontal="right"/>
    </xf>
    <xf numFmtId="0" fontId="4" fillId="2" borderId="58" xfId="3" applyNumberFormat="1" applyFont="1" applyFill="1" applyBorder="1" applyAlignment="1">
      <alignment horizontal="right"/>
    </xf>
    <xf numFmtId="0" fontId="4" fillId="2" borderId="54" xfId="3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6" fillId="2" borderId="0" xfId="0" applyNumberFormat="1" applyFont="1" applyFill="1" applyAlignment="1">
      <alignment horizontal="right"/>
    </xf>
    <xf numFmtId="0" fontId="14" fillId="0" borderId="0" xfId="0" applyFont="1" applyAlignment="1">
      <alignment horizontal="center"/>
    </xf>
    <xf numFmtId="164" fontId="2" fillId="2" borderId="167" xfId="0" applyNumberFormat="1" applyFont="1" applyFill="1" applyBorder="1" applyAlignment="1">
      <alignment horizontal="center" vertical="center" wrapText="1"/>
    </xf>
    <xf numFmtId="164" fontId="2" fillId="2" borderId="34" xfId="0" applyNumberFormat="1" applyFont="1" applyFill="1" applyBorder="1" applyAlignment="1">
      <alignment horizontal="center" vertical="center" wrapText="1"/>
    </xf>
    <xf numFmtId="164" fontId="2" fillId="2" borderId="113" xfId="0" applyNumberFormat="1" applyFont="1" applyFill="1" applyBorder="1" applyAlignment="1">
      <alignment horizontal="center" vertical="center" wrapText="1"/>
    </xf>
    <xf numFmtId="164" fontId="2" fillId="2" borderId="114" xfId="0" applyNumberFormat="1" applyFont="1" applyFill="1" applyBorder="1" applyAlignment="1">
      <alignment horizontal="center" vertical="center" wrapText="1"/>
    </xf>
    <xf numFmtId="3" fontId="2" fillId="2" borderId="88" xfId="3" applyNumberFormat="1" applyFont="1" applyFill="1" applyBorder="1" applyAlignment="1">
      <alignment horizontal="center" vertical="center"/>
    </xf>
    <xf numFmtId="3" fontId="2" fillId="2" borderId="89" xfId="3" applyNumberFormat="1" applyFont="1" applyFill="1" applyBorder="1" applyAlignment="1">
      <alignment horizontal="center" vertical="center"/>
    </xf>
    <xf numFmtId="3" fontId="2" fillId="2" borderId="87" xfId="3" applyNumberFormat="1" applyFont="1" applyFill="1" applyBorder="1" applyAlignment="1">
      <alignment horizontal="center" vertical="center"/>
    </xf>
    <xf numFmtId="164" fontId="2" fillId="2" borderId="88" xfId="0" applyNumberFormat="1" applyFont="1" applyFill="1" applyBorder="1" applyAlignment="1">
      <alignment horizontal="center" vertical="center" wrapText="1"/>
    </xf>
    <xf numFmtId="164" fontId="2" fillId="2" borderId="89" xfId="0" applyNumberFormat="1" applyFont="1" applyFill="1" applyBorder="1" applyAlignment="1">
      <alignment horizontal="center" vertical="center" wrapText="1"/>
    </xf>
    <xf numFmtId="164" fontId="2" fillId="2" borderId="87" xfId="0" applyNumberFormat="1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159" xfId="0" applyFont="1" applyFill="1" applyBorder="1" applyAlignment="1">
      <alignment horizontal="center" vertical="center" wrapText="1"/>
    </xf>
    <xf numFmtId="0" fontId="2" fillId="2" borderId="115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/>
    </xf>
    <xf numFmtId="0" fontId="2" fillId="2" borderId="159" xfId="0" applyFont="1" applyFill="1" applyBorder="1" applyAlignment="1">
      <alignment horizontal="center" vertical="center"/>
    </xf>
    <xf numFmtId="0" fontId="2" fillId="2" borderId="115" xfId="0" applyFont="1" applyFill="1" applyBorder="1" applyAlignment="1">
      <alignment horizontal="center" vertical="center"/>
    </xf>
    <xf numFmtId="3" fontId="4" fillId="2" borderId="58" xfId="0" applyNumberFormat="1" applyFont="1" applyFill="1" applyBorder="1" applyAlignment="1">
      <alignment horizontal="right"/>
    </xf>
    <xf numFmtId="3" fontId="4" fillId="2" borderId="54" xfId="0" applyNumberFormat="1" applyFont="1" applyFill="1" applyBorder="1" applyAlignment="1">
      <alignment horizontal="right"/>
    </xf>
    <xf numFmtId="0" fontId="2" fillId="2" borderId="15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3" fontId="1" fillId="2" borderId="58" xfId="0" applyNumberFormat="1" applyFont="1" applyFill="1" applyBorder="1" applyAlignment="1">
      <alignment horizontal="center" vertical="center" wrapText="1"/>
    </xf>
    <xf numFmtId="3" fontId="1" fillId="2" borderId="54" xfId="0" applyNumberFormat="1" applyFont="1" applyFill="1" applyBorder="1" applyAlignment="1">
      <alignment horizontal="center" vertical="center" wrapText="1"/>
    </xf>
    <xf numFmtId="0" fontId="6" fillId="2" borderId="61" xfId="0" applyFont="1" applyFill="1" applyBorder="1" applyAlignment="1">
      <alignment horizontal="center"/>
    </xf>
    <xf numFmtId="0" fontId="1" fillId="2" borderId="88" xfId="0" applyFont="1" applyFill="1" applyBorder="1" applyAlignment="1">
      <alignment horizontal="center"/>
    </xf>
    <xf numFmtId="0" fontId="1" fillId="2" borderId="89" xfId="0" applyFont="1" applyFill="1" applyBorder="1" applyAlignment="1">
      <alignment horizontal="center"/>
    </xf>
    <xf numFmtId="0" fontId="1" fillId="2" borderId="87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left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2" fontId="1" fillId="2" borderId="58" xfId="0" applyNumberFormat="1" applyFont="1" applyFill="1" applyBorder="1" applyAlignment="1">
      <alignment horizontal="center" vertical="center" wrapText="1"/>
    </xf>
    <xf numFmtId="2" fontId="1" fillId="2" borderId="54" xfId="0" applyNumberFormat="1" applyFont="1" applyFill="1" applyBorder="1" applyAlignment="1">
      <alignment horizontal="center" vertical="center" wrapText="1"/>
    </xf>
    <xf numFmtId="2" fontId="6" fillId="2" borderId="61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130" xfId="0" applyFont="1" applyFill="1" applyBorder="1" applyAlignment="1">
      <alignment horizontal="left"/>
    </xf>
    <xf numFmtId="0" fontId="2" fillId="2" borderId="124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right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righ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49" fontId="1" fillId="2" borderId="14" xfId="0" applyNumberFormat="1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88" xfId="0" applyFont="1" applyFill="1" applyBorder="1" applyAlignment="1">
      <alignment horizontal="center"/>
    </xf>
    <xf numFmtId="0" fontId="2" fillId="2" borderId="89" xfId="0" applyFont="1" applyFill="1" applyBorder="1" applyAlignment="1">
      <alignment horizontal="center"/>
    </xf>
    <xf numFmtId="0" fontId="2" fillId="2" borderId="87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right" vertical="center"/>
    </xf>
    <xf numFmtId="0" fontId="1" fillId="2" borderId="25" xfId="0" applyFont="1" applyFill="1" applyBorder="1" applyAlignment="1">
      <alignment horizontal="right" vertical="center"/>
    </xf>
    <xf numFmtId="0" fontId="1" fillId="2" borderId="34" xfId="0" applyFont="1" applyFill="1" applyBorder="1" applyAlignment="1">
      <alignment horizontal="left" vertical="center"/>
    </xf>
    <xf numFmtId="49" fontId="1" fillId="2" borderId="33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0" fontId="2" fillId="2" borderId="82" xfId="0" applyFont="1" applyFill="1" applyBorder="1" applyAlignment="1">
      <alignment horizontal="left"/>
    </xf>
    <xf numFmtId="0" fontId="2" fillId="2" borderId="76" xfId="0" applyFont="1" applyFill="1" applyBorder="1" applyAlignment="1">
      <alignment horizontal="left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" borderId="4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right" vertical="center"/>
    </xf>
    <xf numFmtId="0" fontId="1" fillId="2" borderId="26" xfId="0" applyFont="1" applyFill="1" applyBorder="1" applyAlignment="1">
      <alignment horizontal="left" vertical="center"/>
    </xf>
    <xf numFmtId="49" fontId="1" fillId="2" borderId="43" xfId="0" applyNumberFormat="1" applyFont="1" applyFill="1" applyBorder="1" applyAlignment="1">
      <alignment horizontal="center" vertical="center"/>
    </xf>
    <xf numFmtId="49" fontId="1" fillId="2" borderId="51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49" fontId="1" fillId="2" borderId="58" xfId="0" applyNumberFormat="1" applyFont="1" applyFill="1" applyBorder="1" applyAlignment="1">
      <alignment horizontal="center" vertical="center"/>
    </xf>
    <xf numFmtId="49" fontId="1" fillId="2" borderId="54" xfId="0" applyNumberFormat="1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left"/>
    </xf>
    <xf numFmtId="0" fontId="2" fillId="2" borderId="53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2" fillId="0" borderId="88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2" fillId="0" borderId="87" xfId="0" applyFont="1" applyBorder="1" applyAlignment="1">
      <alignment horizontal="center"/>
    </xf>
  </cellXfs>
  <cellStyles count="4">
    <cellStyle name="Comma" xfId="3" builtinId="3"/>
    <cellStyle name="Normal" xfId="0" builtinId="0"/>
    <cellStyle name="Normal_Book1" xfId="1"/>
    <cellStyle name="Normal_Book3" xfId="2"/>
  </cellStyles>
  <dxfs count="0"/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</xdr:row>
      <xdr:rowOff>9525</xdr:rowOff>
    </xdr:from>
    <xdr:to>
      <xdr:col>2</xdr:col>
      <xdr:colOff>561975</xdr:colOff>
      <xdr:row>2</xdr:row>
      <xdr:rowOff>9525</xdr:rowOff>
    </xdr:to>
    <xdr:cxnSp macro="">
      <xdr:nvCxnSpPr>
        <xdr:cNvPr id="3" name="Straight Connector 2"/>
        <xdr:cNvCxnSpPr/>
      </xdr:nvCxnSpPr>
      <xdr:spPr>
        <a:xfrm>
          <a:off x="333375" y="409575"/>
          <a:ext cx="13144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</xdr:row>
      <xdr:rowOff>9525</xdr:rowOff>
    </xdr:from>
    <xdr:to>
      <xdr:col>1</xdr:col>
      <xdr:colOff>1304925</xdr:colOff>
      <xdr:row>2</xdr:row>
      <xdr:rowOff>11113</xdr:rowOff>
    </xdr:to>
    <xdr:cxnSp macro="">
      <xdr:nvCxnSpPr>
        <xdr:cNvPr id="3" name="Straight Connector 2"/>
        <xdr:cNvCxnSpPr/>
      </xdr:nvCxnSpPr>
      <xdr:spPr>
        <a:xfrm>
          <a:off x="266700" y="390525"/>
          <a:ext cx="14097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9525</xdr:rowOff>
    </xdr:from>
    <xdr:to>
      <xdr:col>1</xdr:col>
      <xdr:colOff>1343025</xdr:colOff>
      <xdr:row>2</xdr:row>
      <xdr:rowOff>11113</xdr:rowOff>
    </xdr:to>
    <xdr:cxnSp macro="">
      <xdr:nvCxnSpPr>
        <xdr:cNvPr id="3" name="Straight Connector 2"/>
        <xdr:cNvCxnSpPr/>
      </xdr:nvCxnSpPr>
      <xdr:spPr>
        <a:xfrm>
          <a:off x="209550" y="409575"/>
          <a:ext cx="15144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1314450</xdr:colOff>
      <xdr:row>2</xdr:row>
      <xdr:rowOff>1588</xdr:rowOff>
    </xdr:to>
    <xdr:cxnSp macro="">
      <xdr:nvCxnSpPr>
        <xdr:cNvPr id="3" name="Straight Connector 2"/>
        <xdr:cNvCxnSpPr/>
      </xdr:nvCxnSpPr>
      <xdr:spPr>
        <a:xfrm>
          <a:off x="304800" y="400050"/>
          <a:ext cx="13144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</xdr:row>
      <xdr:rowOff>180975</xdr:rowOff>
    </xdr:from>
    <xdr:to>
      <xdr:col>1</xdr:col>
      <xdr:colOff>1295400</xdr:colOff>
      <xdr:row>1</xdr:row>
      <xdr:rowOff>182563</xdr:rowOff>
    </xdr:to>
    <xdr:cxnSp macro="">
      <xdr:nvCxnSpPr>
        <xdr:cNvPr id="3" name="Straight Connector 2"/>
        <xdr:cNvCxnSpPr/>
      </xdr:nvCxnSpPr>
      <xdr:spPr>
        <a:xfrm>
          <a:off x="352425" y="381000"/>
          <a:ext cx="13525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2</xdr:row>
      <xdr:rowOff>9525</xdr:rowOff>
    </xdr:from>
    <xdr:to>
      <xdr:col>1</xdr:col>
      <xdr:colOff>1276350</xdr:colOff>
      <xdr:row>2</xdr:row>
      <xdr:rowOff>11113</xdr:rowOff>
    </xdr:to>
    <xdr:cxnSp macro="">
      <xdr:nvCxnSpPr>
        <xdr:cNvPr id="3" name="Straight Connector 2"/>
        <xdr:cNvCxnSpPr/>
      </xdr:nvCxnSpPr>
      <xdr:spPr>
        <a:xfrm>
          <a:off x="314325" y="409575"/>
          <a:ext cx="13716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2</xdr:row>
      <xdr:rowOff>9525</xdr:rowOff>
    </xdr:from>
    <xdr:to>
      <xdr:col>1</xdr:col>
      <xdr:colOff>1295400</xdr:colOff>
      <xdr:row>2</xdr:row>
      <xdr:rowOff>11113</xdr:rowOff>
    </xdr:to>
    <xdr:cxnSp macro="">
      <xdr:nvCxnSpPr>
        <xdr:cNvPr id="2" name="Straight Connector 1"/>
        <xdr:cNvCxnSpPr/>
      </xdr:nvCxnSpPr>
      <xdr:spPr>
        <a:xfrm>
          <a:off x="238125" y="409575"/>
          <a:ext cx="14573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4"/>
  <sheetViews>
    <sheetView tabSelected="1" workbookViewId="0">
      <selection activeCell="A6" sqref="A6:K6"/>
    </sheetView>
  </sheetViews>
  <sheetFormatPr defaultRowHeight="15.75"/>
  <cols>
    <col min="1" max="1" width="8.28515625" customWidth="1"/>
    <col min="2" max="2" width="8" customWidth="1"/>
    <col min="3" max="3" width="21.5703125" customWidth="1"/>
    <col min="4" max="4" width="8" customWidth="1"/>
    <col min="5" max="5" width="17" customWidth="1"/>
    <col min="6" max="6" width="8" customWidth="1"/>
    <col min="7" max="7" width="17" customWidth="1"/>
    <col min="8" max="8" width="8" customWidth="1"/>
    <col min="9" max="9" width="17" customWidth="1"/>
    <col min="10" max="10" width="8.28515625" customWidth="1"/>
    <col min="11" max="11" width="16" customWidth="1"/>
    <col min="12" max="12" width="27.140625" style="124" customWidth="1"/>
  </cols>
  <sheetData>
    <row r="1" spans="1:15">
      <c r="A1" s="2" t="s">
        <v>32</v>
      </c>
      <c r="B1" s="2"/>
      <c r="C1" s="2"/>
      <c r="D1" s="333"/>
      <c r="E1" s="334"/>
      <c r="F1" s="334"/>
      <c r="G1" s="334"/>
      <c r="H1" s="333"/>
      <c r="I1" s="113"/>
      <c r="J1" s="113"/>
      <c r="K1" s="113"/>
    </row>
    <row r="2" spans="1:15">
      <c r="A2" s="12" t="s">
        <v>368</v>
      </c>
      <c r="B2" s="12"/>
      <c r="C2" s="12"/>
      <c r="D2" s="333"/>
      <c r="E2" s="334"/>
      <c r="F2" s="334"/>
      <c r="G2" s="334"/>
      <c r="H2" s="333"/>
      <c r="I2" s="113"/>
      <c r="J2" s="113"/>
      <c r="K2" s="113"/>
    </row>
    <row r="3" spans="1:15">
      <c r="A3" s="2"/>
      <c r="B3" s="2"/>
      <c r="C3" s="2"/>
      <c r="D3" s="333"/>
      <c r="E3" s="334"/>
      <c r="F3" s="334"/>
      <c r="G3" s="334"/>
      <c r="H3" s="333"/>
      <c r="I3" s="113"/>
      <c r="J3" s="113"/>
      <c r="K3" s="113"/>
    </row>
    <row r="4" spans="1:15">
      <c r="A4" s="598" t="s">
        <v>2097</v>
      </c>
      <c r="B4" s="598"/>
      <c r="C4" s="598"/>
      <c r="D4" s="598"/>
      <c r="E4" s="598"/>
      <c r="F4" s="598"/>
      <c r="G4" s="598"/>
      <c r="H4" s="598"/>
      <c r="I4" s="598"/>
      <c r="J4" s="598"/>
      <c r="K4" s="598"/>
    </row>
    <row r="5" spans="1:15">
      <c r="A5" s="598" t="s">
        <v>2061</v>
      </c>
      <c r="B5" s="598"/>
      <c r="C5" s="598"/>
      <c r="D5" s="598"/>
      <c r="E5" s="598"/>
      <c r="F5" s="598"/>
      <c r="G5" s="598"/>
      <c r="H5" s="598"/>
      <c r="I5" s="598"/>
      <c r="J5" s="598"/>
      <c r="K5" s="598"/>
    </row>
    <row r="6" spans="1:15">
      <c r="A6" s="599" t="s">
        <v>2122</v>
      </c>
      <c r="B6" s="599"/>
      <c r="C6" s="599"/>
      <c r="D6" s="599"/>
      <c r="E6" s="599"/>
      <c r="F6" s="599"/>
      <c r="G6" s="599"/>
      <c r="H6" s="599"/>
      <c r="I6" s="599"/>
      <c r="J6" s="599"/>
      <c r="K6" s="599"/>
    </row>
    <row r="7" spans="1:15">
      <c r="A7" s="41"/>
      <c r="B7" s="41"/>
      <c r="C7" s="41"/>
      <c r="D7" s="335"/>
      <c r="E7" s="336"/>
      <c r="F7" s="336"/>
      <c r="G7" s="336"/>
      <c r="H7" s="600" t="s">
        <v>2067</v>
      </c>
      <c r="I7" s="600"/>
      <c r="J7" s="600"/>
      <c r="K7" s="600"/>
    </row>
    <row r="8" spans="1:15" ht="24.75" customHeight="1">
      <c r="A8" s="615" t="s">
        <v>2068</v>
      </c>
      <c r="B8" s="612" t="s">
        <v>0</v>
      </c>
      <c r="C8" s="612" t="s">
        <v>2069</v>
      </c>
      <c r="D8" s="602" t="s">
        <v>2070</v>
      </c>
      <c r="E8" s="603"/>
      <c r="F8" s="606" t="s">
        <v>2090</v>
      </c>
      <c r="G8" s="607"/>
      <c r="H8" s="607"/>
      <c r="I8" s="608"/>
      <c r="J8" s="579" t="s">
        <v>2105</v>
      </c>
      <c r="K8" s="583" t="s">
        <v>2096</v>
      </c>
    </row>
    <row r="9" spans="1:15" ht="21.75" customHeight="1">
      <c r="A9" s="616"/>
      <c r="B9" s="613"/>
      <c r="C9" s="613"/>
      <c r="D9" s="604"/>
      <c r="E9" s="605"/>
      <c r="F9" s="609" t="s">
        <v>2093</v>
      </c>
      <c r="G9" s="610"/>
      <c r="H9" s="609" t="s">
        <v>2094</v>
      </c>
      <c r="I9" s="611"/>
      <c r="J9" s="580"/>
      <c r="K9" s="584"/>
    </row>
    <row r="10" spans="1:15">
      <c r="A10" s="617"/>
      <c r="B10" s="614"/>
      <c r="C10" s="614"/>
      <c r="D10" s="337" t="s">
        <v>2071</v>
      </c>
      <c r="E10" s="338" t="s">
        <v>2091</v>
      </c>
      <c r="F10" s="380" t="s">
        <v>2092</v>
      </c>
      <c r="G10" s="380" t="s">
        <v>2095</v>
      </c>
      <c r="H10" s="337" t="s">
        <v>2071</v>
      </c>
      <c r="I10" s="546" t="s">
        <v>2095</v>
      </c>
      <c r="J10" s="581"/>
      <c r="K10" s="585"/>
    </row>
    <row r="11" spans="1:15" ht="19.5" customHeight="1">
      <c r="A11" s="588" t="s">
        <v>2072</v>
      </c>
      <c r="B11" s="381">
        <v>1</v>
      </c>
      <c r="C11" s="339" t="s">
        <v>2073</v>
      </c>
      <c r="D11" s="388">
        <v>322</v>
      </c>
      <c r="E11" s="544">
        <v>1215506265</v>
      </c>
      <c r="F11" s="547">
        <v>4</v>
      </c>
      <c r="G11" s="544">
        <v>7456303</v>
      </c>
      <c r="H11" s="545">
        <v>112</v>
      </c>
      <c r="I11" s="548">
        <v>298753279</v>
      </c>
      <c r="J11" s="388">
        <f>D11+F11+H11</f>
        <v>438</v>
      </c>
      <c r="K11" s="542">
        <f>E11+G11+I11</f>
        <v>1521715847</v>
      </c>
      <c r="L11" s="124">
        <v>1521715847</v>
      </c>
      <c r="M11" s="565"/>
    </row>
    <row r="12" spans="1:15" ht="19.5" customHeight="1">
      <c r="A12" s="620"/>
      <c r="B12" s="340">
        <v>2</v>
      </c>
      <c r="C12" s="341" t="s">
        <v>2074</v>
      </c>
      <c r="D12" s="342">
        <v>33</v>
      </c>
      <c r="E12" s="566">
        <v>131723204</v>
      </c>
      <c r="F12" s="534">
        <v>1</v>
      </c>
      <c r="G12" s="345">
        <v>1395282</v>
      </c>
      <c r="H12" s="342">
        <v>5</v>
      </c>
      <c r="I12" s="343">
        <v>13450753</v>
      </c>
      <c r="J12" s="342">
        <f>D12+F12+H12</f>
        <v>39</v>
      </c>
      <c r="K12" s="543">
        <f t="shared" ref="K12:K15" si="0">E12+G12+I12</f>
        <v>146569239</v>
      </c>
      <c r="L12" s="124">
        <v>146569239</v>
      </c>
      <c r="M12" s="565"/>
      <c r="O12" s="565"/>
    </row>
    <row r="13" spans="1:15" ht="19.5" customHeight="1">
      <c r="A13" s="620"/>
      <c r="B13" s="340">
        <v>3</v>
      </c>
      <c r="C13" s="341" t="s">
        <v>2075</v>
      </c>
      <c r="D13" s="342">
        <v>17</v>
      </c>
      <c r="E13" s="345">
        <v>69469202</v>
      </c>
      <c r="F13" s="534">
        <v>2</v>
      </c>
      <c r="G13" s="345">
        <v>2825280</v>
      </c>
      <c r="H13" s="342">
        <v>9</v>
      </c>
      <c r="I13" s="344">
        <v>25884570</v>
      </c>
      <c r="J13" s="342">
        <f t="shared" ref="J13:J15" si="1">D13+F13+H13</f>
        <v>28</v>
      </c>
      <c r="K13" s="543">
        <f t="shared" si="0"/>
        <v>98179052</v>
      </c>
      <c r="L13" s="124">
        <v>98179052</v>
      </c>
    </row>
    <row r="14" spans="1:15" ht="19.5" customHeight="1">
      <c r="A14" s="620"/>
      <c r="B14" s="346">
        <v>4</v>
      </c>
      <c r="C14" s="347" t="s">
        <v>2076</v>
      </c>
      <c r="D14" s="343">
        <v>71</v>
      </c>
      <c r="E14" s="345">
        <v>231306055</v>
      </c>
      <c r="F14" s="534">
        <v>3</v>
      </c>
      <c r="G14" s="345">
        <v>5991399</v>
      </c>
      <c r="H14" s="342">
        <v>25</v>
      </c>
      <c r="I14" s="343">
        <v>65153651</v>
      </c>
      <c r="J14" s="342">
        <f t="shared" si="1"/>
        <v>99</v>
      </c>
      <c r="K14" s="543">
        <f t="shared" si="0"/>
        <v>302451105</v>
      </c>
      <c r="L14" s="124">
        <v>302451105</v>
      </c>
      <c r="M14" s="565"/>
    </row>
    <row r="15" spans="1:15" ht="19.5" customHeight="1">
      <c r="A15" s="620"/>
      <c r="B15" s="340">
        <v>5</v>
      </c>
      <c r="C15" s="341" t="s">
        <v>2077</v>
      </c>
      <c r="D15" s="342">
        <v>28</v>
      </c>
      <c r="E15" s="345">
        <v>119945659</v>
      </c>
      <c r="F15" s="534">
        <v>0</v>
      </c>
      <c r="G15" s="345">
        <v>0</v>
      </c>
      <c r="H15" s="342">
        <v>11</v>
      </c>
      <c r="I15" s="343">
        <v>34246719</v>
      </c>
      <c r="J15" s="342">
        <f t="shared" si="1"/>
        <v>39</v>
      </c>
      <c r="K15" s="543">
        <f t="shared" si="0"/>
        <v>154192378</v>
      </c>
      <c r="L15" s="124">
        <v>154192378</v>
      </c>
      <c r="M15" s="565"/>
    </row>
    <row r="16" spans="1:15" ht="19.5" customHeight="1">
      <c r="A16" s="589"/>
      <c r="B16" s="348"/>
      <c r="C16" s="349" t="s">
        <v>2078</v>
      </c>
      <c r="D16" s="350">
        <f t="shared" ref="D16:K16" si="2">SUM(D11:D15)</f>
        <v>471</v>
      </c>
      <c r="E16" s="351">
        <f t="shared" si="2"/>
        <v>1767950385</v>
      </c>
      <c r="F16" s="535">
        <f t="shared" si="2"/>
        <v>10</v>
      </c>
      <c r="G16" s="351">
        <f t="shared" si="2"/>
        <v>17668264</v>
      </c>
      <c r="H16" s="350">
        <f t="shared" si="2"/>
        <v>162</v>
      </c>
      <c r="I16" s="352">
        <f t="shared" si="2"/>
        <v>437488972</v>
      </c>
      <c r="J16" s="536">
        <f t="shared" si="2"/>
        <v>643</v>
      </c>
      <c r="K16" s="353">
        <f t="shared" si="2"/>
        <v>2223107621</v>
      </c>
      <c r="L16" s="124">
        <v>7915945</v>
      </c>
    </row>
    <row r="17" spans="1:12" ht="19.5" customHeight="1">
      <c r="A17" s="588" t="s">
        <v>2079</v>
      </c>
      <c r="B17" s="590">
        <v>1</v>
      </c>
      <c r="C17" s="592" t="s">
        <v>2080</v>
      </c>
      <c r="D17" s="594">
        <v>0</v>
      </c>
      <c r="E17" s="577">
        <v>0</v>
      </c>
      <c r="F17" s="596">
        <v>0</v>
      </c>
      <c r="G17" s="577">
        <v>0</v>
      </c>
      <c r="H17" s="594">
        <v>4</v>
      </c>
      <c r="I17" s="618">
        <v>7915945</v>
      </c>
      <c r="J17" s="388"/>
      <c r="K17" s="577">
        <f>E17+G17+I17</f>
        <v>7915945</v>
      </c>
      <c r="L17" s="557">
        <f>SUM(L11:L16)</f>
        <v>2231023566</v>
      </c>
    </row>
    <row r="18" spans="1:12" ht="12" customHeight="1">
      <c r="A18" s="589"/>
      <c r="B18" s="591"/>
      <c r="C18" s="593"/>
      <c r="D18" s="595"/>
      <c r="E18" s="578"/>
      <c r="F18" s="597"/>
      <c r="G18" s="578"/>
      <c r="H18" s="595"/>
      <c r="I18" s="619"/>
      <c r="J18" s="537">
        <f>D17+F17+H17</f>
        <v>4</v>
      </c>
      <c r="K18" s="578"/>
    </row>
    <row r="19" spans="1:12" ht="19.5" customHeight="1">
      <c r="A19" s="354"/>
      <c r="B19" s="355"/>
      <c r="C19" s="356" t="s">
        <v>2081</v>
      </c>
      <c r="D19" s="357">
        <v>0</v>
      </c>
      <c r="E19" s="358">
        <v>0</v>
      </c>
      <c r="F19" s="538">
        <v>0</v>
      </c>
      <c r="G19" s="358">
        <v>0</v>
      </c>
      <c r="H19" s="359">
        <v>4</v>
      </c>
      <c r="I19" s="360">
        <v>7915945</v>
      </c>
      <c r="J19" s="357">
        <v>4</v>
      </c>
      <c r="K19" s="360">
        <v>7915945</v>
      </c>
    </row>
    <row r="20" spans="1:12" ht="19.5" customHeight="1">
      <c r="A20" s="361"/>
      <c r="B20" s="361"/>
      <c r="C20" s="356" t="s">
        <v>2082</v>
      </c>
      <c r="D20" s="539">
        <f>D16+D19</f>
        <v>471</v>
      </c>
      <c r="E20" s="540">
        <f>E16+E19</f>
        <v>1767950385</v>
      </c>
      <c r="F20" s="539">
        <f t="shared" ref="F20:H20" si="3">F16+F19</f>
        <v>10</v>
      </c>
      <c r="G20" s="540">
        <f>G16+G19</f>
        <v>17668264</v>
      </c>
      <c r="H20" s="539">
        <f t="shared" si="3"/>
        <v>166</v>
      </c>
      <c r="I20" s="540">
        <f>I16+I19</f>
        <v>445404917</v>
      </c>
      <c r="J20" s="539">
        <f>J16+J19</f>
        <v>647</v>
      </c>
      <c r="K20" s="541">
        <f>K16+K19</f>
        <v>2231023566</v>
      </c>
    </row>
    <row r="21" spans="1:12">
      <c r="D21" s="362"/>
      <c r="E21" s="363"/>
      <c r="F21" s="363"/>
      <c r="G21" s="363"/>
      <c r="H21" s="362"/>
      <c r="I21" s="364"/>
      <c r="J21" s="364"/>
      <c r="K21" s="364"/>
    </row>
    <row r="22" spans="1:12">
      <c r="A22" s="17" t="s">
        <v>2120</v>
      </c>
      <c r="B22" s="17"/>
      <c r="C22" s="365"/>
      <c r="D22" s="366"/>
      <c r="E22" s="367"/>
      <c r="F22" s="367"/>
      <c r="G22" s="367"/>
      <c r="H22" s="365"/>
      <c r="I22" s="368"/>
      <c r="J22" s="368"/>
      <c r="K22" s="368"/>
    </row>
    <row r="23" spans="1:12">
      <c r="A23" s="17" t="s">
        <v>2121</v>
      </c>
      <c r="B23" s="369"/>
      <c r="C23" s="17"/>
      <c r="D23" s="365"/>
      <c r="E23" s="366"/>
      <c r="F23" s="366"/>
      <c r="G23" s="366"/>
      <c r="H23" s="365"/>
      <c r="I23" s="368"/>
      <c r="J23" s="368"/>
      <c r="K23" s="368"/>
    </row>
    <row r="24" spans="1:12">
      <c r="A24" s="3"/>
      <c r="B24" s="3"/>
      <c r="C24" s="3"/>
      <c r="D24" s="370"/>
      <c r="E24" s="371"/>
      <c r="F24" s="371"/>
      <c r="G24" s="371"/>
      <c r="H24" s="370"/>
      <c r="I24" s="124"/>
      <c r="J24" s="124"/>
      <c r="K24" s="124"/>
    </row>
    <row r="25" spans="1:12" ht="16.5">
      <c r="A25" s="601" t="s">
        <v>2083</v>
      </c>
      <c r="B25" s="601"/>
      <c r="C25" s="601"/>
      <c r="D25" s="587" t="s">
        <v>2084</v>
      </c>
      <c r="E25" s="587"/>
      <c r="F25" s="587"/>
      <c r="G25" s="587"/>
      <c r="H25" s="587"/>
      <c r="I25" s="582" t="s">
        <v>2085</v>
      </c>
      <c r="J25" s="582"/>
      <c r="K25" s="582"/>
    </row>
    <row r="26" spans="1:12" ht="16.5">
      <c r="A26" s="372"/>
      <c r="B26" s="372"/>
      <c r="C26" s="372"/>
      <c r="D26" s="587" t="s">
        <v>2086</v>
      </c>
      <c r="E26" s="587"/>
      <c r="F26" s="587"/>
      <c r="G26" s="587"/>
      <c r="H26" s="587"/>
      <c r="I26" s="582" t="s">
        <v>2087</v>
      </c>
      <c r="J26" s="582"/>
      <c r="K26" s="582"/>
    </row>
    <row r="27" spans="1:12" ht="16.5">
      <c r="A27" s="372"/>
      <c r="B27" s="372"/>
      <c r="C27" s="372"/>
      <c r="D27" s="373"/>
      <c r="E27" s="374"/>
      <c r="F27" s="374"/>
      <c r="G27" s="374"/>
      <c r="H27" s="373"/>
      <c r="I27" s="375"/>
      <c r="J27" s="375"/>
      <c r="K27" s="375"/>
    </row>
    <row r="28" spans="1:12" ht="16.5">
      <c r="A28" s="372"/>
      <c r="B28" s="372"/>
      <c r="C28" s="372"/>
      <c r="D28" s="373"/>
      <c r="E28" s="374"/>
      <c r="F28" s="374"/>
      <c r="G28" s="374"/>
      <c r="H28" s="373"/>
      <c r="I28" s="375"/>
      <c r="J28" s="375"/>
      <c r="K28" s="375"/>
    </row>
    <row r="29" spans="1:12" ht="17.25" customHeight="1">
      <c r="A29" s="372"/>
      <c r="B29" s="372"/>
      <c r="C29" s="372"/>
      <c r="D29" s="373"/>
      <c r="E29" s="374"/>
      <c r="F29" s="374"/>
      <c r="G29" s="374"/>
      <c r="H29" s="373"/>
      <c r="I29" s="586" t="s">
        <v>2125</v>
      </c>
      <c r="J29" s="586"/>
      <c r="K29" s="586"/>
    </row>
    <row r="30" spans="1:12" ht="16.5">
      <c r="A30" s="372"/>
      <c r="B30" s="372"/>
      <c r="C30" s="372"/>
      <c r="D30" s="373"/>
      <c r="E30" s="374"/>
      <c r="F30" s="374"/>
      <c r="G30" s="374"/>
      <c r="H30" s="373"/>
      <c r="I30" s="375"/>
      <c r="J30" s="375"/>
      <c r="K30" s="375"/>
    </row>
    <row r="31" spans="1:12" ht="16.5">
      <c r="A31" s="372"/>
      <c r="B31" s="372"/>
      <c r="C31" s="372"/>
      <c r="D31" s="373"/>
      <c r="E31" s="374"/>
      <c r="F31" s="374"/>
      <c r="G31" s="374"/>
      <c r="H31" s="373"/>
      <c r="I31" s="375"/>
      <c r="J31" s="375"/>
      <c r="K31" s="375"/>
    </row>
    <row r="32" spans="1:12" ht="16.5">
      <c r="A32" s="372"/>
      <c r="B32" s="372"/>
      <c r="C32" s="372"/>
      <c r="D32" s="373"/>
      <c r="E32" s="374"/>
      <c r="F32" s="374"/>
      <c r="G32" s="374"/>
      <c r="H32" s="373"/>
      <c r="I32" s="375"/>
      <c r="J32" s="375"/>
      <c r="K32" s="375"/>
    </row>
    <row r="33" spans="1:11" ht="16.5">
      <c r="A33" s="601" t="s">
        <v>2088</v>
      </c>
      <c r="B33" s="601"/>
      <c r="C33" s="601"/>
      <c r="D33" s="587" t="s">
        <v>2098</v>
      </c>
      <c r="E33" s="587"/>
      <c r="F33" s="587"/>
      <c r="G33" s="587"/>
      <c r="H33" s="587"/>
      <c r="I33" s="582" t="s">
        <v>2089</v>
      </c>
      <c r="J33" s="582"/>
      <c r="K33" s="582"/>
    </row>
    <row r="34" spans="1:11">
      <c r="A34" s="376"/>
      <c r="B34" s="376"/>
      <c r="C34" s="376"/>
      <c r="D34" s="377"/>
      <c r="E34" s="378"/>
      <c r="F34" s="378"/>
      <c r="G34" s="378"/>
      <c r="H34" s="377"/>
      <c r="I34" s="379"/>
      <c r="J34" s="379"/>
      <c r="K34" s="379"/>
    </row>
  </sheetData>
  <mergeCells count="33">
    <mergeCell ref="A4:K4"/>
    <mergeCell ref="A5:K5"/>
    <mergeCell ref="A6:K6"/>
    <mergeCell ref="H7:K7"/>
    <mergeCell ref="A33:C33"/>
    <mergeCell ref="D8:E9"/>
    <mergeCell ref="F8:I8"/>
    <mergeCell ref="F9:G9"/>
    <mergeCell ref="H9:I9"/>
    <mergeCell ref="C8:C10"/>
    <mergeCell ref="B8:B10"/>
    <mergeCell ref="A8:A10"/>
    <mergeCell ref="H17:H18"/>
    <mergeCell ref="I17:I18"/>
    <mergeCell ref="A25:C25"/>
    <mergeCell ref="A11:A16"/>
    <mergeCell ref="D25:H25"/>
    <mergeCell ref="D26:H26"/>
    <mergeCell ref="D33:H33"/>
    <mergeCell ref="A17:A18"/>
    <mergeCell ref="B17:B18"/>
    <mergeCell ref="C17:C18"/>
    <mergeCell ref="D17:D18"/>
    <mergeCell ref="E17:E18"/>
    <mergeCell ref="F17:F18"/>
    <mergeCell ref="G17:G18"/>
    <mergeCell ref="K17:K18"/>
    <mergeCell ref="J8:J10"/>
    <mergeCell ref="I25:K25"/>
    <mergeCell ref="I26:K26"/>
    <mergeCell ref="I33:K33"/>
    <mergeCell ref="K8:K10"/>
    <mergeCell ref="I29:K29"/>
  </mergeCells>
  <pageMargins left="0.49" right="0.28000000000000003" top="0.39" bottom="0.16" header="0.8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C159"/>
  <sheetViews>
    <sheetView topLeftCell="C109" workbookViewId="0">
      <selection activeCell="I119" sqref="I119:K119"/>
    </sheetView>
  </sheetViews>
  <sheetFormatPr defaultRowHeight="15.75"/>
  <cols>
    <col min="1" max="1" width="4.7109375" style="1" customWidth="1"/>
    <col min="2" max="2" width="20.140625" style="1" customWidth="1"/>
    <col min="3" max="3" width="17" style="1" customWidth="1"/>
    <col min="4" max="4" width="7.85546875" style="1" customWidth="1"/>
    <col min="5" max="5" width="12.42578125" style="6" customWidth="1"/>
    <col min="6" max="6" width="11.85546875" style="1" customWidth="1"/>
    <col min="7" max="7" width="6.85546875" style="1" customWidth="1"/>
    <col min="8" max="8" width="16.42578125" style="1" customWidth="1"/>
    <col min="9" max="9" width="7.85546875" style="5" customWidth="1"/>
    <col min="10" max="11" width="14.5703125" style="5" customWidth="1"/>
    <col min="12" max="12" width="6.5703125" style="571" customWidth="1"/>
    <col min="13" max="13" width="13.140625" style="1" bestFit="1" customWidth="1"/>
    <col min="14" max="16384" width="9.140625" style="1"/>
  </cols>
  <sheetData>
    <row r="1" spans="1:12">
      <c r="A1" s="1" t="s">
        <v>32</v>
      </c>
      <c r="G1" s="5"/>
    </row>
    <row r="2" spans="1:12" ht="14.25" customHeight="1">
      <c r="A2" s="7" t="s">
        <v>368</v>
      </c>
      <c r="B2" s="7"/>
      <c r="C2" s="7"/>
      <c r="D2" s="7"/>
      <c r="G2" s="5"/>
    </row>
    <row r="3" spans="1:12" ht="28.5" customHeight="1">
      <c r="A3" s="621" t="s">
        <v>2099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</row>
    <row r="4" spans="1:12">
      <c r="A4" s="621" t="s">
        <v>2060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</row>
    <row r="5" spans="1:12">
      <c r="A5" s="631" t="s">
        <v>2123</v>
      </c>
      <c r="B5" s="631"/>
      <c r="C5" s="631"/>
      <c r="D5" s="631"/>
      <c r="E5" s="631"/>
      <c r="F5" s="631"/>
      <c r="G5" s="631"/>
      <c r="H5" s="631"/>
      <c r="I5" s="631"/>
      <c r="J5" s="631"/>
      <c r="K5" s="631"/>
    </row>
    <row r="6" spans="1:12">
      <c r="A6" s="44"/>
      <c r="B6" s="44"/>
      <c r="C6" s="44"/>
      <c r="D6" s="44"/>
      <c r="E6" s="45"/>
      <c r="F6" s="44"/>
      <c r="G6" s="44"/>
      <c r="H6" s="44"/>
      <c r="I6" s="44"/>
      <c r="J6" s="627" t="s">
        <v>2067</v>
      </c>
      <c r="K6" s="627"/>
    </row>
    <row r="7" spans="1:12" ht="18" customHeight="1">
      <c r="A7" s="634" t="s">
        <v>0</v>
      </c>
      <c r="B7" s="632" t="s">
        <v>417</v>
      </c>
      <c r="C7" s="636" t="s">
        <v>2</v>
      </c>
      <c r="D7" s="638" t="s">
        <v>3</v>
      </c>
      <c r="E7" s="640" t="s">
        <v>4</v>
      </c>
      <c r="F7" s="642" t="s">
        <v>5</v>
      </c>
      <c r="G7" s="634" t="s">
        <v>6</v>
      </c>
      <c r="H7" s="645"/>
      <c r="I7" s="643" t="s">
        <v>345</v>
      </c>
      <c r="J7" s="625" t="s">
        <v>2065</v>
      </c>
      <c r="K7" s="625" t="s">
        <v>2066</v>
      </c>
      <c r="L7" s="625" t="s">
        <v>30</v>
      </c>
    </row>
    <row r="8" spans="1:12" ht="33" customHeight="1">
      <c r="A8" s="635"/>
      <c r="B8" s="633"/>
      <c r="C8" s="637"/>
      <c r="D8" s="639"/>
      <c r="E8" s="641"/>
      <c r="F8" s="633"/>
      <c r="G8" s="635"/>
      <c r="H8" s="646"/>
      <c r="I8" s="644"/>
      <c r="J8" s="626"/>
      <c r="K8" s="626"/>
      <c r="L8" s="626"/>
    </row>
    <row r="9" spans="1:12" ht="18" customHeight="1">
      <c r="A9" s="71" t="s">
        <v>339</v>
      </c>
      <c r="B9" s="72" t="s">
        <v>343</v>
      </c>
      <c r="C9" s="16"/>
      <c r="D9" s="16"/>
      <c r="E9" s="18"/>
      <c r="F9" s="16"/>
      <c r="G9" s="16"/>
      <c r="H9" s="16"/>
      <c r="I9" s="16"/>
      <c r="J9" s="86"/>
      <c r="K9" s="86"/>
      <c r="L9" s="572"/>
    </row>
    <row r="10" spans="1:12" ht="18" customHeight="1">
      <c r="A10" s="187">
        <v>1</v>
      </c>
      <c r="B10" s="238" t="s">
        <v>425</v>
      </c>
      <c r="C10" s="239" t="s">
        <v>269</v>
      </c>
      <c r="D10" s="240" t="s">
        <v>50</v>
      </c>
      <c r="E10" s="241" t="s">
        <v>270</v>
      </c>
      <c r="F10" s="242" t="s">
        <v>1381</v>
      </c>
      <c r="G10" s="243" t="s">
        <v>34</v>
      </c>
      <c r="H10" s="244" t="s">
        <v>61</v>
      </c>
      <c r="I10" s="245">
        <v>1</v>
      </c>
      <c r="J10" s="560">
        <v>5132656.8</v>
      </c>
      <c r="K10" s="288">
        <f>J10/10*4</f>
        <v>2053062.72</v>
      </c>
      <c r="L10" s="573"/>
    </row>
    <row r="11" spans="1:12" ht="18" customHeight="1">
      <c r="A11" s="202">
        <v>2</v>
      </c>
      <c r="B11" s="210" t="s">
        <v>426</v>
      </c>
      <c r="C11" s="204" t="s">
        <v>271</v>
      </c>
      <c r="D11" s="205" t="s">
        <v>136</v>
      </c>
      <c r="E11" s="249" t="s">
        <v>272</v>
      </c>
      <c r="F11" s="250" t="s">
        <v>1381</v>
      </c>
      <c r="G11" s="236" t="s">
        <v>34</v>
      </c>
      <c r="H11" s="230" t="s">
        <v>273</v>
      </c>
      <c r="I11" s="251">
        <v>1</v>
      </c>
      <c r="J11" s="561">
        <v>5132656.8</v>
      </c>
      <c r="K11" s="289">
        <f>J11/10*4</f>
        <v>2053062.72</v>
      </c>
      <c r="L11" s="310"/>
    </row>
    <row r="12" spans="1:12" ht="18" customHeight="1">
      <c r="A12" s="252">
        <v>3</v>
      </c>
      <c r="B12" s="200" t="s">
        <v>427</v>
      </c>
      <c r="C12" s="253" t="s">
        <v>12</v>
      </c>
      <c r="D12" s="205" t="s">
        <v>134</v>
      </c>
      <c r="E12" s="249" t="s">
        <v>274</v>
      </c>
      <c r="F12" s="250" t="s">
        <v>1381</v>
      </c>
      <c r="G12" s="236" t="s">
        <v>19</v>
      </c>
      <c r="H12" s="230" t="s">
        <v>273</v>
      </c>
      <c r="I12" s="251">
        <v>1</v>
      </c>
      <c r="J12" s="561">
        <v>5132656.8</v>
      </c>
      <c r="K12" s="289">
        <f>J12/10*4</f>
        <v>2053062.72</v>
      </c>
      <c r="L12" s="310"/>
    </row>
    <row r="13" spans="1:12" ht="18" customHeight="1">
      <c r="A13" s="202">
        <v>4</v>
      </c>
      <c r="B13" s="200" t="s">
        <v>428</v>
      </c>
      <c r="C13" s="253" t="s">
        <v>275</v>
      </c>
      <c r="D13" s="205" t="s">
        <v>35</v>
      </c>
      <c r="E13" s="249" t="s">
        <v>200</v>
      </c>
      <c r="F13" s="250" t="s">
        <v>1381</v>
      </c>
      <c r="G13" s="236" t="s">
        <v>19</v>
      </c>
      <c r="H13" s="230" t="s">
        <v>267</v>
      </c>
      <c r="I13" s="251">
        <v>1</v>
      </c>
      <c r="J13" s="561">
        <v>5132656.8</v>
      </c>
      <c r="K13" s="289">
        <f>J13/10*4</f>
        <v>2053062.72</v>
      </c>
      <c r="L13" s="310"/>
    </row>
    <row r="14" spans="1:12" ht="18" customHeight="1">
      <c r="A14" s="252">
        <v>5</v>
      </c>
      <c r="B14" s="200" t="s">
        <v>429</v>
      </c>
      <c r="C14" s="253" t="s">
        <v>278</v>
      </c>
      <c r="D14" s="205" t="s">
        <v>136</v>
      </c>
      <c r="E14" s="249" t="s">
        <v>279</v>
      </c>
      <c r="F14" s="250" t="s">
        <v>1382</v>
      </c>
      <c r="G14" s="236" t="s">
        <v>19</v>
      </c>
      <c r="H14" s="198" t="s">
        <v>268</v>
      </c>
      <c r="I14" s="251">
        <v>1</v>
      </c>
      <c r="J14" s="561">
        <v>4874709.5999999996</v>
      </c>
      <c r="K14" s="289">
        <f t="shared" ref="K14:K17" si="0">J14/5*4</f>
        <v>3899767.6799999997</v>
      </c>
      <c r="L14" s="310"/>
    </row>
    <row r="15" spans="1:12" ht="18" customHeight="1">
      <c r="A15" s="202">
        <v>6</v>
      </c>
      <c r="B15" s="200" t="s">
        <v>430</v>
      </c>
      <c r="C15" s="253" t="s">
        <v>21</v>
      </c>
      <c r="D15" s="205" t="s">
        <v>138</v>
      </c>
      <c r="E15" s="249" t="s">
        <v>280</v>
      </c>
      <c r="F15" s="250" t="s">
        <v>1382</v>
      </c>
      <c r="G15" s="236" t="s">
        <v>19</v>
      </c>
      <c r="H15" s="198" t="s">
        <v>20</v>
      </c>
      <c r="I15" s="251">
        <v>1</v>
      </c>
      <c r="J15" s="561">
        <v>4874709.5999999996</v>
      </c>
      <c r="K15" s="289">
        <f t="shared" si="0"/>
        <v>3899767.6799999997</v>
      </c>
      <c r="L15" s="310"/>
    </row>
    <row r="16" spans="1:12" ht="18" customHeight="1">
      <c r="A16" s="252">
        <v>7</v>
      </c>
      <c r="B16" s="200" t="s">
        <v>431</v>
      </c>
      <c r="C16" s="253" t="s">
        <v>266</v>
      </c>
      <c r="D16" s="205" t="s">
        <v>281</v>
      </c>
      <c r="E16" s="254" t="s">
        <v>282</v>
      </c>
      <c r="F16" s="250" t="s">
        <v>1382</v>
      </c>
      <c r="G16" s="236" t="s">
        <v>19</v>
      </c>
      <c r="H16" s="198" t="s">
        <v>54</v>
      </c>
      <c r="I16" s="251">
        <v>1</v>
      </c>
      <c r="J16" s="561">
        <v>4874709.5999999996</v>
      </c>
      <c r="K16" s="289">
        <f t="shared" si="0"/>
        <v>3899767.6799999997</v>
      </c>
      <c r="L16" s="310"/>
    </row>
    <row r="17" spans="1:13" ht="18" customHeight="1">
      <c r="A17" s="202">
        <v>8</v>
      </c>
      <c r="B17" s="200" t="s">
        <v>432</v>
      </c>
      <c r="C17" s="253" t="s">
        <v>43</v>
      </c>
      <c r="D17" s="205" t="s">
        <v>58</v>
      </c>
      <c r="E17" s="249" t="s">
        <v>283</v>
      </c>
      <c r="F17" s="250" t="s">
        <v>1382</v>
      </c>
      <c r="G17" s="236" t="s">
        <v>19</v>
      </c>
      <c r="H17" s="198" t="s">
        <v>284</v>
      </c>
      <c r="I17" s="251">
        <v>1</v>
      </c>
      <c r="J17" s="561">
        <v>4874709.5999999996</v>
      </c>
      <c r="K17" s="289">
        <f t="shared" si="0"/>
        <v>3899767.6799999997</v>
      </c>
      <c r="L17" s="310"/>
    </row>
    <row r="18" spans="1:13" ht="18" customHeight="1">
      <c r="A18" s="252">
        <v>9</v>
      </c>
      <c r="B18" s="200" t="s">
        <v>433</v>
      </c>
      <c r="C18" s="253" t="s">
        <v>285</v>
      </c>
      <c r="D18" s="205" t="s">
        <v>150</v>
      </c>
      <c r="E18" s="254" t="s">
        <v>286</v>
      </c>
      <c r="F18" s="250" t="s">
        <v>1383</v>
      </c>
      <c r="G18" s="236" t="s">
        <v>19</v>
      </c>
      <c r="H18" s="255" t="s">
        <v>341</v>
      </c>
      <c r="I18" s="251">
        <v>0.5</v>
      </c>
      <c r="J18" s="561">
        <v>4874709.5999999996</v>
      </c>
      <c r="K18" s="289">
        <f>J18/2/5*4</f>
        <v>1949883.8399999999</v>
      </c>
      <c r="L18" s="310"/>
      <c r="M18" s="126"/>
    </row>
    <row r="19" spans="1:13" ht="18" customHeight="1">
      <c r="A19" s="202">
        <v>10</v>
      </c>
      <c r="B19" s="200" t="s">
        <v>434</v>
      </c>
      <c r="C19" s="201" t="s">
        <v>287</v>
      </c>
      <c r="D19" s="198" t="s">
        <v>50</v>
      </c>
      <c r="E19" s="256" t="s">
        <v>288</v>
      </c>
      <c r="F19" s="257" t="s">
        <v>1384</v>
      </c>
      <c r="G19" s="258" t="s">
        <v>19</v>
      </c>
      <c r="H19" s="198" t="s">
        <v>289</v>
      </c>
      <c r="I19" s="251">
        <v>1</v>
      </c>
      <c r="J19" s="561">
        <v>6542920.7999999998</v>
      </c>
      <c r="K19" s="289">
        <f>J19/5*4</f>
        <v>5234336.6399999997</v>
      </c>
      <c r="L19" s="310"/>
    </row>
    <row r="20" spans="1:13" ht="18" customHeight="1">
      <c r="A20" s="252">
        <v>11</v>
      </c>
      <c r="B20" s="200" t="s">
        <v>435</v>
      </c>
      <c r="C20" s="201" t="s">
        <v>290</v>
      </c>
      <c r="D20" s="198" t="s">
        <v>67</v>
      </c>
      <c r="E20" s="259" t="s">
        <v>436</v>
      </c>
      <c r="F20" s="260" t="s">
        <v>1384</v>
      </c>
      <c r="G20" s="155" t="s">
        <v>19</v>
      </c>
      <c r="H20" s="198" t="s">
        <v>437</v>
      </c>
      <c r="I20" s="261">
        <v>1</v>
      </c>
      <c r="J20" s="561">
        <v>6542920.7999999998</v>
      </c>
      <c r="K20" s="289">
        <f t="shared" ref="K20:K21" si="1">J20/5*4</f>
        <v>5234336.6399999997</v>
      </c>
      <c r="L20" s="574"/>
    </row>
    <row r="21" spans="1:13" ht="18" customHeight="1">
      <c r="A21" s="202">
        <v>12</v>
      </c>
      <c r="B21" s="263" t="s">
        <v>418</v>
      </c>
      <c r="C21" s="264" t="s">
        <v>378</v>
      </c>
      <c r="D21" s="198" t="s">
        <v>199</v>
      </c>
      <c r="E21" s="265" t="s">
        <v>419</v>
      </c>
      <c r="F21" s="262" t="s">
        <v>1385</v>
      </c>
      <c r="G21" s="266" t="s">
        <v>19</v>
      </c>
      <c r="H21" s="198" t="s">
        <v>61</v>
      </c>
      <c r="I21" s="267">
        <v>1</v>
      </c>
      <c r="J21" s="295">
        <v>4403894.4000000004</v>
      </c>
      <c r="K21" s="289">
        <f t="shared" si="1"/>
        <v>3523115.5200000005</v>
      </c>
      <c r="L21" s="574"/>
    </row>
    <row r="22" spans="1:13" ht="18" customHeight="1">
      <c r="A22" s="252">
        <v>13</v>
      </c>
      <c r="B22" s="263" t="s">
        <v>420</v>
      </c>
      <c r="C22" s="264" t="s">
        <v>379</v>
      </c>
      <c r="D22" s="198" t="s">
        <v>42</v>
      </c>
      <c r="E22" s="265" t="s">
        <v>408</v>
      </c>
      <c r="F22" s="262" t="s">
        <v>1385</v>
      </c>
      <c r="G22" s="266" t="s">
        <v>19</v>
      </c>
      <c r="H22" s="255" t="s">
        <v>342</v>
      </c>
      <c r="I22" s="251">
        <v>0.5</v>
      </c>
      <c r="J22" s="295">
        <v>5051894.4000000004</v>
      </c>
      <c r="K22" s="289">
        <f>J22/2/5*4</f>
        <v>2020757.7600000002</v>
      </c>
      <c r="L22" s="574"/>
    </row>
    <row r="23" spans="1:13" ht="18" customHeight="1">
      <c r="A23" s="202">
        <v>14</v>
      </c>
      <c r="B23" s="263" t="s">
        <v>421</v>
      </c>
      <c r="C23" s="264" t="s">
        <v>376</v>
      </c>
      <c r="D23" s="198" t="s">
        <v>46</v>
      </c>
      <c r="E23" s="265" t="s">
        <v>422</v>
      </c>
      <c r="F23" s="262" t="s">
        <v>1385</v>
      </c>
      <c r="G23" s="266" t="s">
        <v>16</v>
      </c>
      <c r="H23" s="255" t="s">
        <v>341</v>
      </c>
      <c r="I23" s="267">
        <v>0.5</v>
      </c>
      <c r="J23" s="295">
        <v>5051894.4000000004</v>
      </c>
      <c r="K23" s="289">
        <f>J23/2/5*4</f>
        <v>2020757.7600000002</v>
      </c>
      <c r="L23" s="574"/>
    </row>
    <row r="24" spans="1:13" ht="18" customHeight="1">
      <c r="A24" s="252">
        <v>15</v>
      </c>
      <c r="B24" s="263" t="s">
        <v>423</v>
      </c>
      <c r="C24" s="264" t="s">
        <v>377</v>
      </c>
      <c r="D24" s="198" t="s">
        <v>255</v>
      </c>
      <c r="E24" s="265" t="s">
        <v>424</v>
      </c>
      <c r="F24" s="262" t="s">
        <v>1386</v>
      </c>
      <c r="G24" s="266" t="s">
        <v>19</v>
      </c>
      <c r="H24" s="198" t="s">
        <v>36</v>
      </c>
      <c r="I24" s="251">
        <v>1</v>
      </c>
      <c r="J24" s="295">
        <v>5051894.4000000004</v>
      </c>
      <c r="K24" s="289">
        <f>J24/5*4</f>
        <v>4041515.5200000005</v>
      </c>
      <c r="L24" s="574"/>
    </row>
    <row r="25" spans="1:13" ht="18" customHeight="1">
      <c r="A25" s="202">
        <v>16</v>
      </c>
      <c r="B25" s="237" t="s">
        <v>2034</v>
      </c>
      <c r="C25" s="212" t="s">
        <v>2035</v>
      </c>
      <c r="D25" s="198" t="s">
        <v>138</v>
      </c>
      <c r="E25" s="221" t="s">
        <v>2036</v>
      </c>
      <c r="F25" s="202" t="s">
        <v>2041</v>
      </c>
      <c r="G25" s="222" t="s">
        <v>19</v>
      </c>
      <c r="H25" s="198" t="s">
        <v>2037</v>
      </c>
      <c r="I25" s="251">
        <v>1</v>
      </c>
      <c r="J25" s="295">
        <v>3055000</v>
      </c>
      <c r="K25" s="289">
        <f>J25/5*4</f>
        <v>2444000</v>
      </c>
      <c r="L25" s="574"/>
    </row>
    <row r="26" spans="1:13" ht="18" customHeight="1">
      <c r="A26" s="268" t="s">
        <v>340</v>
      </c>
      <c r="B26" s="218" t="s">
        <v>337</v>
      </c>
      <c r="C26" s="219"/>
      <c r="D26" s="219"/>
      <c r="E26" s="219"/>
      <c r="F26" s="219"/>
      <c r="G26" s="219"/>
      <c r="H26" s="219"/>
      <c r="I26" s="219"/>
      <c r="J26" s="290"/>
      <c r="K26" s="290"/>
      <c r="L26" s="574"/>
    </row>
    <row r="27" spans="1:13" ht="18" customHeight="1">
      <c r="A27" s="262">
        <v>17</v>
      </c>
      <c r="B27" s="264" t="s">
        <v>1956</v>
      </c>
      <c r="C27" s="559" t="s">
        <v>728</v>
      </c>
      <c r="D27" s="269" t="s">
        <v>1957</v>
      </c>
      <c r="E27" s="270" t="s">
        <v>1958</v>
      </c>
      <c r="F27" s="262" t="s">
        <v>2045</v>
      </c>
      <c r="G27" s="258" t="s">
        <v>16</v>
      </c>
      <c r="H27" s="271" t="s">
        <v>14</v>
      </c>
      <c r="I27" s="272">
        <v>1</v>
      </c>
      <c r="J27" s="291">
        <v>5132656</v>
      </c>
      <c r="K27" s="291">
        <f>J27/10*4</f>
        <v>2053062.4</v>
      </c>
      <c r="L27" s="574"/>
    </row>
    <row r="28" spans="1:13" ht="18" customHeight="1">
      <c r="A28" s="262">
        <v>18</v>
      </c>
      <c r="B28" s="558" t="s">
        <v>2114</v>
      </c>
      <c r="C28" s="559" t="s">
        <v>2115</v>
      </c>
      <c r="D28" s="269" t="s">
        <v>463</v>
      </c>
      <c r="E28" s="270" t="s">
        <v>2116</v>
      </c>
      <c r="F28" s="262" t="s">
        <v>2117</v>
      </c>
      <c r="G28" s="258" t="s">
        <v>28</v>
      </c>
      <c r="H28" s="271" t="s">
        <v>8</v>
      </c>
      <c r="I28" s="283">
        <v>1</v>
      </c>
      <c r="J28" s="291">
        <v>3062815</v>
      </c>
      <c r="K28" s="291">
        <f>J28/5*4</f>
        <v>2450252</v>
      </c>
      <c r="L28" s="574"/>
    </row>
    <row r="29" spans="1:13" ht="18" customHeight="1">
      <c r="A29" s="262">
        <v>19</v>
      </c>
      <c r="B29" s="237" t="s">
        <v>1959</v>
      </c>
      <c r="C29" s="264" t="s">
        <v>1960</v>
      </c>
      <c r="D29" s="198" t="s">
        <v>370</v>
      </c>
      <c r="E29" s="273" t="s">
        <v>1961</v>
      </c>
      <c r="F29" s="262" t="s">
        <v>1381</v>
      </c>
      <c r="G29" s="233" t="s">
        <v>34</v>
      </c>
      <c r="H29" s="274" t="s">
        <v>454</v>
      </c>
      <c r="I29" s="272">
        <v>0.7</v>
      </c>
      <c r="J29" s="567">
        <v>5132656.8</v>
      </c>
      <c r="K29" s="291">
        <f>J29*0.7/10*4</f>
        <v>1437143.9039999999</v>
      </c>
      <c r="L29" s="574"/>
      <c r="M29" s="126"/>
    </row>
    <row r="30" spans="1:13" ht="18" customHeight="1">
      <c r="A30" s="262">
        <v>20</v>
      </c>
      <c r="B30" s="237" t="s">
        <v>1962</v>
      </c>
      <c r="C30" s="278" t="s">
        <v>972</v>
      </c>
      <c r="D30" s="205" t="s">
        <v>1014</v>
      </c>
      <c r="E30" s="275" t="s">
        <v>817</v>
      </c>
      <c r="F30" s="276" t="s">
        <v>1381</v>
      </c>
      <c r="G30" s="236" t="s">
        <v>28</v>
      </c>
      <c r="H30" s="230" t="s">
        <v>454</v>
      </c>
      <c r="I30" s="251">
        <v>0.7</v>
      </c>
      <c r="J30" s="567">
        <v>5132656.8</v>
      </c>
      <c r="K30" s="291">
        <f>J30*0.7/10*4</f>
        <v>1437143.9039999999</v>
      </c>
      <c r="L30" s="574"/>
    </row>
    <row r="31" spans="1:13" ht="18" customHeight="1">
      <c r="A31" s="262">
        <v>21</v>
      </c>
      <c r="B31" s="263" t="s">
        <v>929</v>
      </c>
      <c r="C31" s="204" t="s">
        <v>930</v>
      </c>
      <c r="D31" s="205" t="s">
        <v>931</v>
      </c>
      <c r="E31" s="277" t="s">
        <v>932</v>
      </c>
      <c r="F31" s="276" t="s">
        <v>1381</v>
      </c>
      <c r="G31" s="236" t="s">
        <v>7</v>
      </c>
      <c r="H31" s="230" t="s">
        <v>8</v>
      </c>
      <c r="I31" s="251">
        <v>1</v>
      </c>
      <c r="J31" s="567">
        <v>5132656.8</v>
      </c>
      <c r="K31" s="291">
        <f t="shared" ref="K31:K40" si="2">J31/10*4</f>
        <v>2053062.72</v>
      </c>
      <c r="L31" s="574"/>
    </row>
    <row r="32" spans="1:13" ht="18" customHeight="1">
      <c r="A32" s="262">
        <v>22</v>
      </c>
      <c r="B32" s="263" t="s">
        <v>1963</v>
      </c>
      <c r="C32" s="278" t="s">
        <v>1964</v>
      </c>
      <c r="D32" s="205" t="s">
        <v>555</v>
      </c>
      <c r="E32" s="277" t="s">
        <v>1965</v>
      </c>
      <c r="F32" s="276" t="s">
        <v>1381</v>
      </c>
      <c r="G32" s="236" t="s">
        <v>16</v>
      </c>
      <c r="H32" s="230" t="s">
        <v>14</v>
      </c>
      <c r="I32" s="251">
        <v>1</v>
      </c>
      <c r="J32" s="295">
        <v>5132656.8</v>
      </c>
      <c r="K32" s="292">
        <f t="shared" si="2"/>
        <v>2053062.72</v>
      </c>
      <c r="L32" s="574"/>
    </row>
    <row r="33" spans="1:13" ht="18" customHeight="1">
      <c r="A33" s="262">
        <v>23</v>
      </c>
      <c r="B33" s="237" t="s">
        <v>933</v>
      </c>
      <c r="C33" s="278" t="s">
        <v>934</v>
      </c>
      <c r="D33" s="205" t="s">
        <v>57</v>
      </c>
      <c r="E33" s="275" t="s">
        <v>935</v>
      </c>
      <c r="F33" s="276" t="s">
        <v>1381</v>
      </c>
      <c r="G33" s="236" t="s">
        <v>7</v>
      </c>
      <c r="H33" s="230" t="s">
        <v>8</v>
      </c>
      <c r="I33" s="251">
        <v>1</v>
      </c>
      <c r="J33" s="295">
        <v>5132656.8</v>
      </c>
      <c r="K33" s="292">
        <f t="shared" si="2"/>
        <v>2053062.72</v>
      </c>
      <c r="L33" s="574"/>
    </row>
    <row r="34" spans="1:13" ht="18" customHeight="1">
      <c r="A34" s="262">
        <v>24</v>
      </c>
      <c r="B34" s="237" t="s">
        <v>936</v>
      </c>
      <c r="C34" s="278" t="s">
        <v>937</v>
      </c>
      <c r="D34" s="205" t="s">
        <v>56</v>
      </c>
      <c r="E34" s="275" t="s">
        <v>938</v>
      </c>
      <c r="F34" s="276" t="s">
        <v>1381</v>
      </c>
      <c r="G34" s="236" t="s">
        <v>7</v>
      </c>
      <c r="H34" s="230" t="s">
        <v>14</v>
      </c>
      <c r="I34" s="251">
        <v>1</v>
      </c>
      <c r="J34" s="295">
        <v>5132656.8</v>
      </c>
      <c r="K34" s="292">
        <f t="shared" si="2"/>
        <v>2053062.72</v>
      </c>
      <c r="L34" s="574"/>
    </row>
    <row r="35" spans="1:13" ht="18" customHeight="1">
      <c r="A35" s="262">
        <v>25</v>
      </c>
      <c r="B35" s="263" t="s">
        <v>1097</v>
      </c>
      <c r="C35" s="278" t="s">
        <v>52</v>
      </c>
      <c r="D35" s="205" t="s">
        <v>46</v>
      </c>
      <c r="E35" s="275" t="s">
        <v>1098</v>
      </c>
      <c r="F35" s="276" t="s">
        <v>1381</v>
      </c>
      <c r="G35" s="236" t="s">
        <v>7</v>
      </c>
      <c r="H35" s="271" t="s">
        <v>11</v>
      </c>
      <c r="I35" s="251">
        <v>1</v>
      </c>
      <c r="J35" s="295">
        <v>5132656.8</v>
      </c>
      <c r="K35" s="292">
        <f t="shared" si="2"/>
        <v>2053062.72</v>
      </c>
      <c r="L35" s="574"/>
    </row>
    <row r="36" spans="1:13" ht="18" customHeight="1">
      <c r="A36" s="262">
        <v>26</v>
      </c>
      <c r="B36" s="263" t="s">
        <v>464</v>
      </c>
      <c r="C36" s="278" t="s">
        <v>465</v>
      </c>
      <c r="D36" s="205" t="s">
        <v>26</v>
      </c>
      <c r="E36" s="277" t="s">
        <v>466</v>
      </c>
      <c r="F36" s="276" t="s">
        <v>1381</v>
      </c>
      <c r="G36" s="236" t="s">
        <v>467</v>
      </c>
      <c r="H36" s="230" t="s">
        <v>8</v>
      </c>
      <c r="I36" s="251">
        <v>1</v>
      </c>
      <c r="J36" s="295">
        <v>5132656.8</v>
      </c>
      <c r="K36" s="292">
        <f t="shared" si="2"/>
        <v>2053062.72</v>
      </c>
      <c r="L36" s="574"/>
    </row>
    <row r="37" spans="1:13" ht="18" customHeight="1">
      <c r="A37" s="262">
        <v>27</v>
      </c>
      <c r="B37" s="263" t="s">
        <v>928</v>
      </c>
      <c r="C37" s="278" t="s">
        <v>52</v>
      </c>
      <c r="D37" s="205" t="s">
        <v>482</v>
      </c>
      <c r="E37" s="275" t="s">
        <v>272</v>
      </c>
      <c r="F37" s="276" t="s">
        <v>1381</v>
      </c>
      <c r="G37" s="236" t="s">
        <v>7</v>
      </c>
      <c r="H37" s="230" t="s">
        <v>8</v>
      </c>
      <c r="I37" s="251">
        <v>1</v>
      </c>
      <c r="J37" s="295">
        <v>5132656.8</v>
      </c>
      <c r="K37" s="292">
        <f t="shared" si="2"/>
        <v>2053062.72</v>
      </c>
      <c r="L37" s="574"/>
    </row>
    <row r="38" spans="1:13" ht="18" customHeight="1">
      <c r="A38" s="262">
        <v>28</v>
      </c>
      <c r="B38" s="237" t="s">
        <v>468</v>
      </c>
      <c r="C38" s="278" t="s">
        <v>276</v>
      </c>
      <c r="D38" s="205" t="s">
        <v>469</v>
      </c>
      <c r="E38" s="277" t="s">
        <v>470</v>
      </c>
      <c r="F38" s="276" t="s">
        <v>1381</v>
      </c>
      <c r="G38" s="236" t="s">
        <v>28</v>
      </c>
      <c r="H38" s="230" t="s">
        <v>8</v>
      </c>
      <c r="I38" s="251">
        <v>1</v>
      </c>
      <c r="J38" s="295">
        <v>5132656.8</v>
      </c>
      <c r="K38" s="292">
        <f t="shared" si="2"/>
        <v>2053062.72</v>
      </c>
      <c r="L38" s="574"/>
    </row>
    <row r="39" spans="1:13" ht="18" customHeight="1">
      <c r="A39" s="262">
        <v>29</v>
      </c>
      <c r="B39" s="263" t="s">
        <v>1966</v>
      </c>
      <c r="C39" s="264" t="s">
        <v>23</v>
      </c>
      <c r="D39" s="198" t="s">
        <v>150</v>
      </c>
      <c r="E39" s="279" t="s">
        <v>1967</v>
      </c>
      <c r="F39" s="260" t="s">
        <v>1387</v>
      </c>
      <c r="G39" s="258" t="s">
        <v>572</v>
      </c>
      <c r="H39" s="271" t="s">
        <v>14</v>
      </c>
      <c r="I39" s="272">
        <v>1</v>
      </c>
      <c r="J39" s="295">
        <v>5132656.8</v>
      </c>
      <c r="K39" s="292">
        <f t="shared" si="2"/>
        <v>2053062.72</v>
      </c>
      <c r="L39" s="574"/>
    </row>
    <row r="40" spans="1:13" ht="18" customHeight="1">
      <c r="A40" s="262">
        <v>30</v>
      </c>
      <c r="B40" s="263" t="s">
        <v>941</v>
      </c>
      <c r="C40" s="278" t="s">
        <v>942</v>
      </c>
      <c r="D40" s="205" t="s">
        <v>225</v>
      </c>
      <c r="E40" s="275" t="s">
        <v>943</v>
      </c>
      <c r="F40" s="276" t="s">
        <v>1387</v>
      </c>
      <c r="G40" s="236" t="s">
        <v>16</v>
      </c>
      <c r="H40" s="230" t="s">
        <v>8</v>
      </c>
      <c r="I40" s="251">
        <v>1</v>
      </c>
      <c r="J40" s="295">
        <v>5132656.8</v>
      </c>
      <c r="K40" s="292">
        <f t="shared" si="2"/>
        <v>2053062.72</v>
      </c>
      <c r="L40" s="574"/>
    </row>
    <row r="41" spans="1:13" ht="18" customHeight="1">
      <c r="A41" s="262">
        <v>31</v>
      </c>
      <c r="B41" s="263" t="s">
        <v>946</v>
      </c>
      <c r="C41" s="278" t="s">
        <v>947</v>
      </c>
      <c r="D41" s="205" t="s">
        <v>948</v>
      </c>
      <c r="E41" s="275" t="s">
        <v>949</v>
      </c>
      <c r="F41" s="276" t="s">
        <v>1387</v>
      </c>
      <c r="G41" s="236" t="s">
        <v>7</v>
      </c>
      <c r="H41" s="230" t="s">
        <v>8</v>
      </c>
      <c r="I41" s="251">
        <v>1</v>
      </c>
      <c r="J41" s="295">
        <v>5132656.8</v>
      </c>
      <c r="K41" s="292">
        <f t="shared" ref="K41:K45" si="3">J41/10*4</f>
        <v>2053062.72</v>
      </c>
      <c r="L41" s="574"/>
    </row>
    <row r="42" spans="1:13" ht="18" customHeight="1">
      <c r="A42" s="262">
        <v>32</v>
      </c>
      <c r="B42" s="263" t="s">
        <v>1375</v>
      </c>
      <c r="C42" s="278" t="s">
        <v>1376</v>
      </c>
      <c r="D42" s="205" t="s">
        <v>255</v>
      </c>
      <c r="E42" s="277" t="s">
        <v>1377</v>
      </c>
      <c r="F42" s="276" t="s">
        <v>1387</v>
      </c>
      <c r="G42" s="236" t="s">
        <v>16</v>
      </c>
      <c r="H42" s="271" t="s">
        <v>14</v>
      </c>
      <c r="I42" s="251">
        <v>1</v>
      </c>
      <c r="J42" s="295">
        <f>5132656.8+648000</f>
        <v>5780656.7999999998</v>
      </c>
      <c r="K42" s="292">
        <f t="shared" si="3"/>
        <v>2312262.7199999997</v>
      </c>
      <c r="L42" s="574"/>
      <c r="M42" s="125"/>
    </row>
    <row r="43" spans="1:13" ht="18" customHeight="1">
      <c r="A43" s="262">
        <v>33</v>
      </c>
      <c r="B43" s="263" t="s">
        <v>939</v>
      </c>
      <c r="C43" s="278" t="s">
        <v>940</v>
      </c>
      <c r="D43" s="205" t="s">
        <v>650</v>
      </c>
      <c r="E43" s="280" t="s">
        <v>711</v>
      </c>
      <c r="F43" s="281" t="s">
        <v>1387</v>
      </c>
      <c r="G43" s="282" t="s">
        <v>28</v>
      </c>
      <c r="H43" s="230" t="s">
        <v>8</v>
      </c>
      <c r="I43" s="267">
        <v>1</v>
      </c>
      <c r="J43" s="295">
        <v>5132656.8</v>
      </c>
      <c r="K43" s="292">
        <f t="shared" si="3"/>
        <v>2053062.72</v>
      </c>
      <c r="L43" s="574"/>
    </row>
    <row r="44" spans="1:13" ht="18" customHeight="1">
      <c r="A44" s="262">
        <v>34</v>
      </c>
      <c r="B44" s="263" t="s">
        <v>1042</v>
      </c>
      <c r="C44" s="278" t="s">
        <v>1043</v>
      </c>
      <c r="D44" s="205" t="s">
        <v>83</v>
      </c>
      <c r="E44" s="275" t="s">
        <v>1044</v>
      </c>
      <c r="F44" s="276" t="s">
        <v>1387</v>
      </c>
      <c r="G44" s="236" t="s">
        <v>7</v>
      </c>
      <c r="H44" s="271" t="s">
        <v>9</v>
      </c>
      <c r="I44" s="251">
        <v>1</v>
      </c>
      <c r="J44" s="295">
        <v>5132656.8</v>
      </c>
      <c r="K44" s="292">
        <f t="shared" si="3"/>
        <v>2053062.72</v>
      </c>
      <c r="L44" s="574"/>
    </row>
    <row r="45" spans="1:13" ht="18" customHeight="1">
      <c r="A45" s="262">
        <v>35</v>
      </c>
      <c r="B45" s="263" t="s">
        <v>944</v>
      </c>
      <c r="C45" s="278" t="s">
        <v>700</v>
      </c>
      <c r="D45" s="205" t="s">
        <v>55</v>
      </c>
      <c r="E45" s="275" t="s">
        <v>945</v>
      </c>
      <c r="F45" s="276" t="s">
        <v>1387</v>
      </c>
      <c r="G45" s="236" t="s">
        <v>7</v>
      </c>
      <c r="H45" s="271" t="s">
        <v>9</v>
      </c>
      <c r="I45" s="251">
        <v>1</v>
      </c>
      <c r="J45" s="295">
        <v>5132656.8</v>
      </c>
      <c r="K45" s="292">
        <f t="shared" si="3"/>
        <v>2053062.72</v>
      </c>
      <c r="L45" s="574"/>
    </row>
    <row r="46" spans="1:13" ht="18" customHeight="1">
      <c r="A46" s="262">
        <v>36</v>
      </c>
      <c r="B46" s="263" t="s">
        <v>1185</v>
      </c>
      <c r="C46" s="278" t="s">
        <v>503</v>
      </c>
      <c r="D46" s="205" t="s">
        <v>1186</v>
      </c>
      <c r="E46" s="275" t="s">
        <v>101</v>
      </c>
      <c r="F46" s="276" t="s">
        <v>1387</v>
      </c>
      <c r="G46" s="236" t="s">
        <v>7</v>
      </c>
      <c r="H46" s="230" t="s">
        <v>8</v>
      </c>
      <c r="I46" s="251">
        <v>1</v>
      </c>
      <c r="J46" s="295">
        <v>2330920.7999999998</v>
      </c>
      <c r="K46" s="292">
        <f>J46/5*4</f>
        <v>1864736.64</v>
      </c>
      <c r="L46" s="574"/>
    </row>
    <row r="47" spans="1:13" ht="18" customHeight="1">
      <c r="A47" s="262">
        <v>37</v>
      </c>
      <c r="B47" s="263" t="s">
        <v>1976</v>
      </c>
      <c r="C47" s="264" t="s">
        <v>276</v>
      </c>
      <c r="D47" s="198" t="s">
        <v>137</v>
      </c>
      <c r="E47" s="279" t="s">
        <v>1041</v>
      </c>
      <c r="F47" s="260" t="s">
        <v>1382</v>
      </c>
      <c r="G47" s="258" t="s">
        <v>7</v>
      </c>
      <c r="H47" s="271" t="s">
        <v>454</v>
      </c>
      <c r="I47" s="272">
        <v>0.7</v>
      </c>
      <c r="J47" s="295">
        <v>4874709.5999999996</v>
      </c>
      <c r="K47" s="292">
        <f>J47*0.7/5*4</f>
        <v>2729837.3759999997</v>
      </c>
      <c r="L47" s="574"/>
      <c r="M47" s="126"/>
    </row>
    <row r="48" spans="1:13" ht="18" customHeight="1">
      <c r="A48" s="262">
        <v>38</v>
      </c>
      <c r="B48" s="263" t="s">
        <v>1971</v>
      </c>
      <c r="C48" s="278" t="s">
        <v>593</v>
      </c>
      <c r="D48" s="205" t="s">
        <v>277</v>
      </c>
      <c r="E48" s="280" t="s">
        <v>1972</v>
      </c>
      <c r="F48" s="281" t="s">
        <v>1382</v>
      </c>
      <c r="G48" s="282" t="s">
        <v>28</v>
      </c>
      <c r="H48" s="271" t="s">
        <v>454</v>
      </c>
      <c r="I48" s="267">
        <v>0.7</v>
      </c>
      <c r="J48" s="293">
        <v>3407788.8</v>
      </c>
      <c r="K48" s="292">
        <f>J48*0.7/5*4</f>
        <v>1908361.7279999997</v>
      </c>
      <c r="L48" s="574"/>
    </row>
    <row r="49" spans="1:29" ht="18" customHeight="1">
      <c r="A49" s="262">
        <v>39</v>
      </c>
      <c r="B49" s="263" t="s">
        <v>1968</v>
      </c>
      <c r="C49" s="264" t="s">
        <v>23</v>
      </c>
      <c r="D49" s="198" t="s">
        <v>49</v>
      </c>
      <c r="E49" s="273" t="s">
        <v>1969</v>
      </c>
      <c r="F49" s="262" t="s">
        <v>1382</v>
      </c>
      <c r="G49" s="266" t="s">
        <v>542</v>
      </c>
      <c r="H49" s="271" t="s">
        <v>454</v>
      </c>
      <c r="I49" s="283">
        <v>0.7</v>
      </c>
      <c r="J49" s="295">
        <v>4874709.5999999996</v>
      </c>
      <c r="K49" s="292">
        <f>J49*0.7/5*4</f>
        <v>2729837.3759999997</v>
      </c>
      <c r="L49" s="574"/>
    </row>
    <row r="50" spans="1:29" ht="18" customHeight="1">
      <c r="A50" s="262">
        <v>40</v>
      </c>
      <c r="B50" s="237" t="s">
        <v>1973</v>
      </c>
      <c r="C50" s="264" t="s">
        <v>1974</v>
      </c>
      <c r="D50" s="198" t="s">
        <v>482</v>
      </c>
      <c r="E50" s="279" t="s">
        <v>1975</v>
      </c>
      <c r="F50" s="260" t="s">
        <v>1382</v>
      </c>
      <c r="G50" s="258" t="s">
        <v>16</v>
      </c>
      <c r="H50" s="271" t="s">
        <v>454</v>
      </c>
      <c r="I50" s="272">
        <v>0.7</v>
      </c>
      <c r="J50" s="295">
        <v>4874709.5999999996</v>
      </c>
      <c r="K50" s="292">
        <f>J50*0.7/5*4</f>
        <v>2729837.3759999997</v>
      </c>
      <c r="L50" s="574"/>
    </row>
    <row r="51" spans="1:29" ht="18" customHeight="1">
      <c r="A51" s="262">
        <v>41</v>
      </c>
      <c r="B51" s="263" t="s">
        <v>1970</v>
      </c>
      <c r="C51" s="278" t="s">
        <v>1578</v>
      </c>
      <c r="D51" s="205" t="s">
        <v>87</v>
      </c>
      <c r="E51" s="280" t="s">
        <v>1588</v>
      </c>
      <c r="F51" s="281" t="s">
        <v>1382</v>
      </c>
      <c r="G51" s="282" t="s">
        <v>7</v>
      </c>
      <c r="H51" s="271" t="s">
        <v>454</v>
      </c>
      <c r="I51" s="267">
        <v>0.7</v>
      </c>
      <c r="J51" s="295">
        <v>4874709.5999999996</v>
      </c>
      <c r="K51" s="292">
        <f>J51*0.7/5*4</f>
        <v>2729837.3759999997</v>
      </c>
      <c r="L51" s="574"/>
    </row>
    <row r="52" spans="1:29" ht="18" customHeight="1">
      <c r="A52" s="262">
        <v>42</v>
      </c>
      <c r="B52" s="263" t="s">
        <v>1230</v>
      </c>
      <c r="C52" s="278" t="s">
        <v>562</v>
      </c>
      <c r="D52" s="205" t="s">
        <v>49</v>
      </c>
      <c r="E52" s="280" t="s">
        <v>1231</v>
      </c>
      <c r="F52" s="276" t="s">
        <v>1382</v>
      </c>
      <c r="G52" s="208" t="s">
        <v>7</v>
      </c>
      <c r="H52" s="230" t="s">
        <v>14</v>
      </c>
      <c r="I52" s="251">
        <v>1</v>
      </c>
      <c r="J52" s="295">
        <f>4874709.6+432000</f>
        <v>5306709.5999999996</v>
      </c>
      <c r="K52" s="292">
        <f t="shared" ref="K52:K60" si="4">J52/5*4</f>
        <v>4245367.68</v>
      </c>
      <c r="L52" s="574"/>
      <c r="M52" s="125"/>
    </row>
    <row r="53" spans="1:29" s="125" customFormat="1" ht="18" customHeight="1">
      <c r="A53" s="262">
        <v>43</v>
      </c>
      <c r="B53" s="263" t="s">
        <v>1364</v>
      </c>
      <c r="C53" s="278" t="s">
        <v>44</v>
      </c>
      <c r="D53" s="205" t="s">
        <v>225</v>
      </c>
      <c r="E53" s="275" t="s">
        <v>1365</v>
      </c>
      <c r="F53" s="276" t="s">
        <v>1382</v>
      </c>
      <c r="G53" s="236" t="s">
        <v>16</v>
      </c>
      <c r="H53" s="230" t="s">
        <v>8</v>
      </c>
      <c r="I53" s="251">
        <v>1</v>
      </c>
      <c r="J53" s="295">
        <f>4874709.6+648000</f>
        <v>5522709.5999999996</v>
      </c>
      <c r="K53" s="294">
        <f t="shared" si="4"/>
        <v>4418167.68</v>
      </c>
      <c r="L53" s="574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s="125" customFormat="1" ht="18" customHeight="1">
      <c r="A54" s="262">
        <v>44</v>
      </c>
      <c r="B54" s="263" t="s">
        <v>957</v>
      </c>
      <c r="C54" s="278" t="s">
        <v>21</v>
      </c>
      <c r="D54" s="205" t="s">
        <v>551</v>
      </c>
      <c r="E54" s="275" t="s">
        <v>958</v>
      </c>
      <c r="F54" s="276" t="s">
        <v>1382</v>
      </c>
      <c r="G54" s="236" t="s">
        <v>670</v>
      </c>
      <c r="H54" s="271" t="s">
        <v>9</v>
      </c>
      <c r="I54" s="251">
        <v>1</v>
      </c>
      <c r="J54" s="295">
        <f>4874709.6+648000</f>
        <v>5522709.5999999996</v>
      </c>
      <c r="K54" s="294">
        <f t="shared" si="4"/>
        <v>4418167.68</v>
      </c>
      <c r="L54" s="574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8" customHeight="1">
      <c r="A55" s="262">
        <v>45</v>
      </c>
      <c r="B55" s="237" t="s">
        <v>950</v>
      </c>
      <c r="C55" s="204" t="s">
        <v>951</v>
      </c>
      <c r="D55" s="205" t="s">
        <v>112</v>
      </c>
      <c r="E55" s="275" t="s">
        <v>952</v>
      </c>
      <c r="F55" s="276" t="s">
        <v>1382</v>
      </c>
      <c r="G55" s="236" t="s">
        <v>18</v>
      </c>
      <c r="H55" s="230" t="s">
        <v>8</v>
      </c>
      <c r="I55" s="251">
        <v>1</v>
      </c>
      <c r="J55" s="295">
        <v>4874709.5999999996</v>
      </c>
      <c r="K55" s="294">
        <f t="shared" si="4"/>
        <v>3899767.6799999997</v>
      </c>
      <c r="L55" s="574"/>
    </row>
    <row r="56" spans="1:29" ht="18" customHeight="1">
      <c r="A56" s="262">
        <v>46</v>
      </c>
      <c r="B56" s="263" t="s">
        <v>471</v>
      </c>
      <c r="C56" s="204" t="s">
        <v>65</v>
      </c>
      <c r="D56" s="205" t="s">
        <v>472</v>
      </c>
      <c r="E56" s="275" t="s">
        <v>473</v>
      </c>
      <c r="F56" s="276" t="s">
        <v>1382</v>
      </c>
      <c r="G56" s="236" t="s">
        <v>28</v>
      </c>
      <c r="H56" s="271" t="s">
        <v>9</v>
      </c>
      <c r="I56" s="251">
        <v>1</v>
      </c>
      <c r="J56" s="293">
        <v>3839788.8</v>
      </c>
      <c r="K56" s="294">
        <f t="shared" si="4"/>
        <v>3071831.04</v>
      </c>
      <c r="L56" s="574"/>
    </row>
    <row r="57" spans="1:29" ht="18" customHeight="1">
      <c r="A57" s="262">
        <v>47</v>
      </c>
      <c r="B57" s="237" t="s">
        <v>1201</v>
      </c>
      <c r="C57" s="204" t="s">
        <v>1202</v>
      </c>
      <c r="D57" s="205" t="s">
        <v>1203</v>
      </c>
      <c r="E57" s="284" t="s">
        <v>1204</v>
      </c>
      <c r="F57" s="276" t="s">
        <v>1382</v>
      </c>
      <c r="G57" s="236" t="s">
        <v>16</v>
      </c>
      <c r="H57" s="271" t="s">
        <v>8</v>
      </c>
      <c r="I57" s="251">
        <v>1</v>
      </c>
      <c r="J57" s="295">
        <v>4874709.5999999996</v>
      </c>
      <c r="K57" s="294">
        <f t="shared" si="4"/>
        <v>3899767.6799999997</v>
      </c>
      <c r="L57" s="574"/>
    </row>
    <row r="58" spans="1:29" ht="18" customHeight="1">
      <c r="A58" s="262">
        <v>48</v>
      </c>
      <c r="B58" s="263" t="s">
        <v>959</v>
      </c>
      <c r="C58" s="278" t="s">
        <v>960</v>
      </c>
      <c r="D58" s="205" t="s">
        <v>42</v>
      </c>
      <c r="E58" s="285" t="s">
        <v>961</v>
      </c>
      <c r="F58" s="276" t="s">
        <v>1382</v>
      </c>
      <c r="G58" s="208" t="s">
        <v>28</v>
      </c>
      <c r="H58" s="230" t="s">
        <v>8</v>
      </c>
      <c r="I58" s="251">
        <v>1</v>
      </c>
      <c r="J58" s="295">
        <v>4874709.5999999996</v>
      </c>
      <c r="K58" s="294">
        <f t="shared" si="4"/>
        <v>3899767.6799999997</v>
      </c>
      <c r="L58" s="574"/>
    </row>
    <row r="59" spans="1:29" ht="18" customHeight="1">
      <c r="A59" s="262">
        <v>49</v>
      </c>
      <c r="B59" s="263" t="s">
        <v>474</v>
      </c>
      <c r="C59" s="278" t="s">
        <v>475</v>
      </c>
      <c r="D59" s="205" t="s">
        <v>476</v>
      </c>
      <c r="E59" s="275" t="s">
        <v>477</v>
      </c>
      <c r="F59" s="276" t="s">
        <v>1382</v>
      </c>
      <c r="G59" s="236" t="s">
        <v>7</v>
      </c>
      <c r="H59" s="271" t="s">
        <v>8</v>
      </c>
      <c r="I59" s="251">
        <v>1</v>
      </c>
      <c r="J59" s="295">
        <f>4874709.6+648000</f>
        <v>5522709.5999999996</v>
      </c>
      <c r="K59" s="294">
        <f t="shared" si="4"/>
        <v>4418167.68</v>
      </c>
      <c r="L59" s="574"/>
      <c r="M59" s="125"/>
    </row>
    <row r="60" spans="1:29" ht="18" customHeight="1">
      <c r="A60" s="262">
        <v>50</v>
      </c>
      <c r="B60" s="263" t="s">
        <v>1308</v>
      </c>
      <c r="C60" s="278" t="s">
        <v>22</v>
      </c>
      <c r="D60" s="205" t="s">
        <v>87</v>
      </c>
      <c r="E60" s="275" t="s">
        <v>1309</v>
      </c>
      <c r="F60" s="276" t="s">
        <v>1382</v>
      </c>
      <c r="G60" s="236" t="s">
        <v>16</v>
      </c>
      <c r="H60" s="230" t="s">
        <v>8</v>
      </c>
      <c r="I60" s="251">
        <v>1</v>
      </c>
      <c r="J60" s="295">
        <v>4874709.5999999996</v>
      </c>
      <c r="K60" s="294">
        <f t="shared" si="4"/>
        <v>3899767.6799999997</v>
      </c>
      <c r="L60" s="574"/>
    </row>
    <row r="61" spans="1:29" ht="18" customHeight="1">
      <c r="A61" s="262">
        <v>51</v>
      </c>
      <c r="B61" s="237" t="s">
        <v>1979</v>
      </c>
      <c r="C61" s="212" t="s">
        <v>27</v>
      </c>
      <c r="D61" s="198" t="s">
        <v>60</v>
      </c>
      <c r="E61" s="287" t="s">
        <v>552</v>
      </c>
      <c r="F61" s="260" t="s">
        <v>1383</v>
      </c>
      <c r="G61" s="258" t="s">
        <v>28</v>
      </c>
      <c r="H61" s="271" t="s">
        <v>454</v>
      </c>
      <c r="I61" s="272">
        <v>0.7</v>
      </c>
      <c r="J61" s="293">
        <v>4874709.5999999996</v>
      </c>
      <c r="K61" s="294">
        <f>J61*0.7/5*4</f>
        <v>2729837.3759999997</v>
      </c>
      <c r="L61" s="574"/>
    </row>
    <row r="62" spans="1:29" ht="18" customHeight="1">
      <c r="A62" s="262">
        <v>52</v>
      </c>
      <c r="B62" s="263" t="s">
        <v>1977</v>
      </c>
      <c r="C62" s="264" t="s">
        <v>1978</v>
      </c>
      <c r="D62" s="198" t="s">
        <v>179</v>
      </c>
      <c r="E62" s="273" t="s">
        <v>1579</v>
      </c>
      <c r="F62" s="260" t="s">
        <v>1383</v>
      </c>
      <c r="G62" s="222" t="s">
        <v>28</v>
      </c>
      <c r="H62" s="271" t="s">
        <v>454</v>
      </c>
      <c r="I62" s="272">
        <v>0.7</v>
      </c>
      <c r="J62" s="295">
        <v>4874709.5999999996</v>
      </c>
      <c r="K62" s="294">
        <f>J62*0.7/5*4</f>
        <v>2729837.3759999997</v>
      </c>
      <c r="L62" s="574"/>
    </row>
    <row r="63" spans="1:29" ht="18" customHeight="1">
      <c r="A63" s="262">
        <v>53</v>
      </c>
      <c r="B63" s="263" t="s">
        <v>971</v>
      </c>
      <c r="C63" s="278" t="s">
        <v>972</v>
      </c>
      <c r="D63" s="205" t="s">
        <v>38</v>
      </c>
      <c r="E63" s="277" t="s">
        <v>973</v>
      </c>
      <c r="F63" s="276" t="s">
        <v>1383</v>
      </c>
      <c r="G63" s="236" t="s">
        <v>28</v>
      </c>
      <c r="H63" s="230" t="s">
        <v>8</v>
      </c>
      <c r="I63" s="251">
        <v>1</v>
      </c>
      <c r="J63" s="295">
        <v>3839788.8</v>
      </c>
      <c r="K63" s="294">
        <f t="shared" ref="K63:K70" si="5">J63/5*4</f>
        <v>3071831.04</v>
      </c>
      <c r="L63" s="574"/>
    </row>
    <row r="64" spans="1:29" ht="18" customHeight="1">
      <c r="A64" s="262">
        <v>54</v>
      </c>
      <c r="B64" s="263" t="s">
        <v>969</v>
      </c>
      <c r="C64" s="204" t="s">
        <v>713</v>
      </c>
      <c r="D64" s="205" t="s">
        <v>277</v>
      </c>
      <c r="E64" s="206" t="s">
        <v>970</v>
      </c>
      <c r="F64" s="207" t="s">
        <v>1383</v>
      </c>
      <c r="G64" s="208" t="s">
        <v>16</v>
      </c>
      <c r="H64" s="271" t="s">
        <v>14</v>
      </c>
      <c r="I64" s="251">
        <v>1</v>
      </c>
      <c r="J64" s="295">
        <v>4874709.5999999996</v>
      </c>
      <c r="K64" s="294">
        <f t="shared" si="5"/>
        <v>3899767.6799999997</v>
      </c>
      <c r="L64" s="574"/>
    </row>
    <row r="65" spans="1:13" ht="18" customHeight="1">
      <c r="A65" s="262">
        <v>55</v>
      </c>
      <c r="B65" s="263" t="s">
        <v>974</v>
      </c>
      <c r="C65" s="278" t="s">
        <v>975</v>
      </c>
      <c r="D65" s="205" t="s">
        <v>976</v>
      </c>
      <c r="E65" s="286" t="s">
        <v>977</v>
      </c>
      <c r="F65" s="276" t="s">
        <v>1383</v>
      </c>
      <c r="G65" s="208" t="s">
        <v>28</v>
      </c>
      <c r="H65" s="230" t="s">
        <v>8</v>
      </c>
      <c r="I65" s="251">
        <v>1</v>
      </c>
      <c r="J65" s="295">
        <v>4874709.5999999996</v>
      </c>
      <c r="K65" s="294">
        <f t="shared" si="5"/>
        <v>3899767.6799999997</v>
      </c>
      <c r="L65" s="574"/>
    </row>
    <row r="66" spans="1:13" ht="18" customHeight="1">
      <c r="A66" s="262">
        <v>56</v>
      </c>
      <c r="B66" s="263" t="s">
        <v>962</v>
      </c>
      <c r="C66" s="278" t="s">
        <v>79</v>
      </c>
      <c r="D66" s="205" t="s">
        <v>136</v>
      </c>
      <c r="E66" s="275" t="s">
        <v>963</v>
      </c>
      <c r="F66" s="276" t="s">
        <v>1383</v>
      </c>
      <c r="G66" s="236" t="s">
        <v>34</v>
      </c>
      <c r="H66" s="271" t="s">
        <v>9</v>
      </c>
      <c r="I66" s="251">
        <v>1</v>
      </c>
      <c r="J66" s="295">
        <v>4874709.5999999996</v>
      </c>
      <c r="K66" s="294">
        <f t="shared" si="5"/>
        <v>3899767.6799999997</v>
      </c>
      <c r="L66" s="574"/>
    </row>
    <row r="67" spans="1:13" ht="18" customHeight="1">
      <c r="A67" s="262">
        <v>57</v>
      </c>
      <c r="B67" s="263" t="s">
        <v>1039</v>
      </c>
      <c r="C67" s="278" t="s">
        <v>1040</v>
      </c>
      <c r="D67" s="205" t="s">
        <v>587</v>
      </c>
      <c r="E67" s="277" t="s">
        <v>1041</v>
      </c>
      <c r="F67" s="276" t="s">
        <v>1383</v>
      </c>
      <c r="G67" s="236" t="s">
        <v>467</v>
      </c>
      <c r="H67" s="230" t="s">
        <v>14</v>
      </c>
      <c r="I67" s="251">
        <v>1</v>
      </c>
      <c r="J67" s="295">
        <f>4874709.6+432000</f>
        <v>5306709.5999999996</v>
      </c>
      <c r="K67" s="294">
        <f t="shared" si="5"/>
        <v>4245367.68</v>
      </c>
      <c r="L67" s="574"/>
      <c r="M67" s="125"/>
    </row>
    <row r="68" spans="1:13" ht="18" customHeight="1">
      <c r="A68" s="262">
        <v>58</v>
      </c>
      <c r="B68" s="237" t="s">
        <v>966</v>
      </c>
      <c r="C68" s="278" t="s">
        <v>967</v>
      </c>
      <c r="D68" s="205" t="s">
        <v>83</v>
      </c>
      <c r="E68" s="275" t="s">
        <v>968</v>
      </c>
      <c r="F68" s="276" t="s">
        <v>1383</v>
      </c>
      <c r="G68" s="236" t="s">
        <v>16</v>
      </c>
      <c r="H68" s="230" t="s">
        <v>8</v>
      </c>
      <c r="I68" s="251">
        <v>1</v>
      </c>
      <c r="J68" s="295">
        <v>4874709.5999999996</v>
      </c>
      <c r="K68" s="294">
        <f t="shared" si="5"/>
        <v>3899767.6799999997</v>
      </c>
      <c r="L68" s="574"/>
    </row>
    <row r="69" spans="1:13" ht="18" customHeight="1">
      <c r="A69" s="262">
        <v>59</v>
      </c>
      <c r="B69" s="263" t="s">
        <v>964</v>
      </c>
      <c r="C69" s="204" t="s">
        <v>700</v>
      </c>
      <c r="D69" s="205" t="s">
        <v>55</v>
      </c>
      <c r="E69" s="206" t="s">
        <v>965</v>
      </c>
      <c r="F69" s="207" t="s">
        <v>1383</v>
      </c>
      <c r="G69" s="208" t="s">
        <v>7</v>
      </c>
      <c r="H69" s="230" t="s">
        <v>8</v>
      </c>
      <c r="I69" s="251">
        <v>1</v>
      </c>
      <c r="J69" s="295">
        <v>4874709.5999999996</v>
      </c>
      <c r="K69" s="294">
        <f t="shared" si="5"/>
        <v>3899767.6799999997</v>
      </c>
      <c r="L69" s="574"/>
    </row>
    <row r="70" spans="1:13" ht="18" customHeight="1">
      <c r="A70" s="262">
        <v>60</v>
      </c>
      <c r="B70" s="237" t="s">
        <v>953</v>
      </c>
      <c r="C70" s="278" t="s">
        <v>954</v>
      </c>
      <c r="D70" s="205" t="s">
        <v>955</v>
      </c>
      <c r="E70" s="284" t="s">
        <v>956</v>
      </c>
      <c r="F70" s="276" t="s">
        <v>1383</v>
      </c>
      <c r="G70" s="236" t="s">
        <v>28</v>
      </c>
      <c r="H70" s="271" t="s">
        <v>9</v>
      </c>
      <c r="I70" s="251">
        <v>1</v>
      </c>
      <c r="J70" s="295">
        <v>689947.2</v>
      </c>
      <c r="K70" s="294">
        <f t="shared" si="5"/>
        <v>551957.76000000001</v>
      </c>
      <c r="L70" s="574"/>
    </row>
    <row r="71" spans="1:13" ht="18" customHeight="1">
      <c r="A71" s="262">
        <v>61</v>
      </c>
      <c r="B71" s="263" t="s">
        <v>1980</v>
      </c>
      <c r="C71" s="264" t="s">
        <v>1757</v>
      </c>
      <c r="D71" s="198" t="s">
        <v>13</v>
      </c>
      <c r="E71" s="273" t="s">
        <v>1673</v>
      </c>
      <c r="F71" s="262" t="s">
        <v>1384</v>
      </c>
      <c r="G71" s="266" t="s">
        <v>7</v>
      </c>
      <c r="H71" s="271" t="s">
        <v>454</v>
      </c>
      <c r="I71" s="267">
        <v>0.7</v>
      </c>
      <c r="J71" s="295">
        <v>6542920.7999999998</v>
      </c>
      <c r="K71" s="294">
        <f>J71*0.7/5*4</f>
        <v>3664035.6479999996</v>
      </c>
      <c r="L71" s="574"/>
    </row>
    <row r="72" spans="1:13" ht="18" customHeight="1">
      <c r="A72" s="262">
        <v>62</v>
      </c>
      <c r="B72" s="237" t="s">
        <v>1982</v>
      </c>
      <c r="C72" s="264" t="s">
        <v>960</v>
      </c>
      <c r="D72" s="198" t="s">
        <v>575</v>
      </c>
      <c r="E72" s="273" t="s">
        <v>1983</v>
      </c>
      <c r="F72" s="262" t="s">
        <v>1384</v>
      </c>
      <c r="G72" s="266" t="s">
        <v>7</v>
      </c>
      <c r="H72" s="271" t="s">
        <v>454</v>
      </c>
      <c r="I72" s="267">
        <v>0.7</v>
      </c>
      <c r="J72" s="295">
        <v>6542920.7999999998</v>
      </c>
      <c r="K72" s="294">
        <f>J72*0.7/5*4</f>
        <v>3664035.6479999996</v>
      </c>
      <c r="L72" s="574"/>
    </row>
    <row r="73" spans="1:13" ht="18" customHeight="1">
      <c r="A73" s="262">
        <v>63</v>
      </c>
      <c r="B73" s="263" t="s">
        <v>1981</v>
      </c>
      <c r="C73" s="278" t="s">
        <v>1242</v>
      </c>
      <c r="D73" s="205" t="s">
        <v>225</v>
      </c>
      <c r="E73" s="211" t="s">
        <v>1658</v>
      </c>
      <c r="F73" s="202" t="s">
        <v>1384</v>
      </c>
      <c r="G73" s="208" t="s">
        <v>7</v>
      </c>
      <c r="H73" s="230" t="s">
        <v>454</v>
      </c>
      <c r="I73" s="251">
        <v>0.7</v>
      </c>
      <c r="J73" s="295">
        <v>6542920.7999999998</v>
      </c>
      <c r="K73" s="294">
        <f>J73*0.7/5*4</f>
        <v>3664035.6479999996</v>
      </c>
      <c r="L73" s="574"/>
    </row>
    <row r="74" spans="1:13" ht="18" customHeight="1">
      <c r="A74" s="262">
        <v>64</v>
      </c>
      <c r="B74" s="237" t="s">
        <v>980</v>
      </c>
      <c r="C74" s="204" t="s">
        <v>981</v>
      </c>
      <c r="D74" s="205" t="s">
        <v>137</v>
      </c>
      <c r="E74" s="285" t="s">
        <v>982</v>
      </c>
      <c r="F74" s="262" t="s">
        <v>1384</v>
      </c>
      <c r="G74" s="236" t="s">
        <v>7</v>
      </c>
      <c r="H74" s="230" t="s">
        <v>8</v>
      </c>
      <c r="I74" s="251">
        <v>1</v>
      </c>
      <c r="J74" s="295">
        <v>6542920.7999999998</v>
      </c>
      <c r="K74" s="294">
        <f>J74/5*4</f>
        <v>5234336.6399999997</v>
      </c>
      <c r="L74" s="574"/>
    </row>
    <row r="75" spans="1:13" ht="18" customHeight="1">
      <c r="A75" s="262">
        <v>65</v>
      </c>
      <c r="B75" s="237" t="s">
        <v>1310</v>
      </c>
      <c r="C75" s="264" t="s">
        <v>1311</v>
      </c>
      <c r="D75" s="198" t="s">
        <v>138</v>
      </c>
      <c r="E75" s="279" t="s">
        <v>1312</v>
      </c>
      <c r="F75" s="202" t="s">
        <v>1384</v>
      </c>
      <c r="G75" s="258" t="s">
        <v>467</v>
      </c>
      <c r="H75" s="271" t="s">
        <v>8</v>
      </c>
      <c r="I75" s="251">
        <v>1</v>
      </c>
      <c r="J75" s="295">
        <v>6542920.7999999998</v>
      </c>
      <c r="K75" s="294">
        <f>J75/5*4</f>
        <v>5234336.6399999997</v>
      </c>
      <c r="L75" s="574"/>
    </row>
    <row r="76" spans="1:13" ht="18" customHeight="1">
      <c r="A76" s="262">
        <v>66</v>
      </c>
      <c r="B76" s="237" t="s">
        <v>978</v>
      </c>
      <c r="C76" s="212" t="s">
        <v>960</v>
      </c>
      <c r="D76" s="198" t="s">
        <v>35</v>
      </c>
      <c r="E76" s="287" t="s">
        <v>979</v>
      </c>
      <c r="F76" s="262" t="s">
        <v>1384</v>
      </c>
      <c r="G76" s="258" t="s">
        <v>7</v>
      </c>
      <c r="H76" s="271" t="s">
        <v>14</v>
      </c>
      <c r="I76" s="251">
        <v>1</v>
      </c>
      <c r="J76" s="295">
        <v>6542920.7999999998</v>
      </c>
      <c r="K76" s="294">
        <f>J76/5*4</f>
        <v>5234336.6399999997</v>
      </c>
      <c r="L76" s="574"/>
    </row>
    <row r="77" spans="1:13" ht="18" customHeight="1">
      <c r="A77" s="262">
        <v>67</v>
      </c>
      <c r="B77" s="263" t="s">
        <v>1987</v>
      </c>
      <c r="C77" s="264" t="s">
        <v>1988</v>
      </c>
      <c r="D77" s="198" t="s">
        <v>51</v>
      </c>
      <c r="E77" s="273" t="s">
        <v>1989</v>
      </c>
      <c r="F77" s="262" t="s">
        <v>1388</v>
      </c>
      <c r="G77" s="266" t="s">
        <v>7</v>
      </c>
      <c r="H77" s="271" t="s">
        <v>1590</v>
      </c>
      <c r="I77" s="267">
        <v>0.7</v>
      </c>
      <c r="J77" s="295">
        <v>6542920.7999999998</v>
      </c>
      <c r="K77" s="294">
        <f>J77*0.7/5*4</f>
        <v>3664035.6479999996</v>
      </c>
      <c r="L77" s="574"/>
    </row>
    <row r="78" spans="1:13" ht="18" customHeight="1">
      <c r="A78" s="262">
        <v>68</v>
      </c>
      <c r="B78" s="237" t="s">
        <v>1990</v>
      </c>
      <c r="C78" s="212" t="s">
        <v>1991</v>
      </c>
      <c r="D78" s="198" t="s">
        <v>1705</v>
      </c>
      <c r="E78" s="287" t="s">
        <v>1992</v>
      </c>
      <c r="F78" s="262" t="s">
        <v>1388</v>
      </c>
      <c r="G78" s="258" t="s">
        <v>16</v>
      </c>
      <c r="H78" s="271" t="s">
        <v>454</v>
      </c>
      <c r="I78" s="251">
        <v>0.7</v>
      </c>
      <c r="J78" s="295">
        <v>6542920.7999999998</v>
      </c>
      <c r="K78" s="294">
        <f>J78*0.7/5*4</f>
        <v>3664035.6479999996</v>
      </c>
      <c r="L78" s="574"/>
    </row>
    <row r="79" spans="1:13" ht="18" customHeight="1">
      <c r="A79" s="262">
        <v>69</v>
      </c>
      <c r="B79" s="237" t="s">
        <v>1993</v>
      </c>
      <c r="C79" s="212" t="s">
        <v>934</v>
      </c>
      <c r="D79" s="198" t="s">
        <v>805</v>
      </c>
      <c r="E79" s="287" t="s">
        <v>1994</v>
      </c>
      <c r="F79" s="262" t="s">
        <v>1388</v>
      </c>
      <c r="G79" s="258" t="s">
        <v>7</v>
      </c>
      <c r="H79" s="271" t="s">
        <v>454</v>
      </c>
      <c r="I79" s="272">
        <v>0.7</v>
      </c>
      <c r="J79" s="295">
        <v>6542920.7999999998</v>
      </c>
      <c r="K79" s="294">
        <f>J79*0.7/5*4</f>
        <v>3664035.6479999996</v>
      </c>
      <c r="L79" s="574"/>
    </row>
    <row r="80" spans="1:13" ht="18" customHeight="1">
      <c r="A80" s="262">
        <v>70</v>
      </c>
      <c r="B80" s="237" t="s">
        <v>983</v>
      </c>
      <c r="C80" s="212" t="s">
        <v>465</v>
      </c>
      <c r="D80" s="198" t="s">
        <v>56</v>
      </c>
      <c r="E80" s="287" t="s">
        <v>984</v>
      </c>
      <c r="F80" s="262" t="s">
        <v>1388</v>
      </c>
      <c r="G80" s="258" t="s">
        <v>467</v>
      </c>
      <c r="H80" s="271" t="s">
        <v>14</v>
      </c>
      <c r="I80" s="251">
        <v>1</v>
      </c>
      <c r="J80" s="295">
        <v>5894920.7999999998</v>
      </c>
      <c r="K80" s="294">
        <f>J80/5*4</f>
        <v>4715936.6399999997</v>
      </c>
      <c r="L80" s="574"/>
    </row>
    <row r="81" spans="1:12" ht="18" customHeight="1">
      <c r="A81" s="262">
        <v>71</v>
      </c>
      <c r="B81" s="263" t="s">
        <v>1984</v>
      </c>
      <c r="C81" s="212" t="s">
        <v>621</v>
      </c>
      <c r="D81" s="198" t="s">
        <v>55</v>
      </c>
      <c r="E81" s="273" t="s">
        <v>1985</v>
      </c>
      <c r="F81" s="262" t="s">
        <v>1388</v>
      </c>
      <c r="G81" s="222" t="s">
        <v>1986</v>
      </c>
      <c r="H81" s="271" t="s">
        <v>8</v>
      </c>
      <c r="I81" s="251">
        <v>1</v>
      </c>
      <c r="J81" s="295">
        <v>4274920.8</v>
      </c>
      <c r="K81" s="294">
        <f>J81/5*4</f>
        <v>3419936.6399999997</v>
      </c>
      <c r="L81" s="574"/>
    </row>
    <row r="82" spans="1:12" ht="18" customHeight="1">
      <c r="A82" s="262">
        <v>72</v>
      </c>
      <c r="B82" s="237" t="s">
        <v>1995</v>
      </c>
      <c r="C82" s="264" t="s">
        <v>1996</v>
      </c>
      <c r="D82" s="198" t="s">
        <v>517</v>
      </c>
      <c r="E82" s="287" t="s">
        <v>1997</v>
      </c>
      <c r="F82" s="262" t="s">
        <v>1385</v>
      </c>
      <c r="G82" s="258" t="s">
        <v>28</v>
      </c>
      <c r="H82" s="271" t="s">
        <v>454</v>
      </c>
      <c r="I82" s="283">
        <v>0.7</v>
      </c>
      <c r="J82" s="295">
        <v>4403894.4000000004</v>
      </c>
      <c r="K82" s="294">
        <f>J82*0.7/5*4</f>
        <v>2466180.8640000001</v>
      </c>
      <c r="L82" s="574"/>
    </row>
    <row r="83" spans="1:12" ht="18" customHeight="1">
      <c r="A83" s="262">
        <v>73</v>
      </c>
      <c r="B83" s="263" t="s">
        <v>1998</v>
      </c>
      <c r="C83" s="212" t="s">
        <v>781</v>
      </c>
      <c r="D83" s="198" t="s">
        <v>24</v>
      </c>
      <c r="E83" s="273" t="s">
        <v>1999</v>
      </c>
      <c r="F83" s="262" t="s">
        <v>1385</v>
      </c>
      <c r="G83" s="222" t="s">
        <v>7</v>
      </c>
      <c r="H83" s="271" t="s">
        <v>454</v>
      </c>
      <c r="I83" s="272">
        <v>0.7</v>
      </c>
      <c r="J83" s="295">
        <v>5051894.4000000004</v>
      </c>
      <c r="K83" s="294">
        <f>J83*0.7/5*4</f>
        <v>2829060.8640000001</v>
      </c>
      <c r="L83" s="574"/>
    </row>
    <row r="84" spans="1:12" ht="18" customHeight="1">
      <c r="A84" s="262">
        <v>74</v>
      </c>
      <c r="B84" s="237" t="s">
        <v>990</v>
      </c>
      <c r="C84" s="264" t="s">
        <v>73</v>
      </c>
      <c r="D84" s="198" t="s">
        <v>50</v>
      </c>
      <c r="E84" s="287" t="s">
        <v>991</v>
      </c>
      <c r="F84" s="262" t="s">
        <v>1385</v>
      </c>
      <c r="G84" s="258" t="s">
        <v>28</v>
      </c>
      <c r="H84" s="271" t="s">
        <v>8</v>
      </c>
      <c r="I84" s="267">
        <v>1</v>
      </c>
      <c r="J84" s="295">
        <v>5051894.4000000004</v>
      </c>
      <c r="K84" s="294">
        <f t="shared" ref="K84:K89" si="6">J84/5*4</f>
        <v>4041515.5200000005</v>
      </c>
      <c r="L84" s="574"/>
    </row>
    <row r="85" spans="1:12" ht="18" customHeight="1">
      <c r="A85" s="262">
        <v>75</v>
      </c>
      <c r="B85" s="263" t="s">
        <v>992</v>
      </c>
      <c r="C85" s="212" t="s">
        <v>713</v>
      </c>
      <c r="D85" s="198" t="s">
        <v>993</v>
      </c>
      <c r="E85" s="273" t="s">
        <v>994</v>
      </c>
      <c r="F85" s="262" t="s">
        <v>1385</v>
      </c>
      <c r="G85" s="222" t="s">
        <v>7</v>
      </c>
      <c r="H85" s="271" t="s">
        <v>8</v>
      </c>
      <c r="I85" s="251">
        <v>1</v>
      </c>
      <c r="J85" s="295">
        <v>5051894.4000000004</v>
      </c>
      <c r="K85" s="294">
        <f t="shared" si="6"/>
        <v>4041515.5200000005</v>
      </c>
      <c r="L85" s="574"/>
    </row>
    <row r="86" spans="1:12" ht="18" customHeight="1">
      <c r="A86" s="262">
        <v>76</v>
      </c>
      <c r="B86" s="237" t="s">
        <v>1205</v>
      </c>
      <c r="C86" s="264" t="s">
        <v>355</v>
      </c>
      <c r="D86" s="198" t="s">
        <v>51</v>
      </c>
      <c r="E86" s="287" t="s">
        <v>1206</v>
      </c>
      <c r="F86" s="262" t="s">
        <v>1385</v>
      </c>
      <c r="G86" s="258" t="s">
        <v>16</v>
      </c>
      <c r="H86" s="271" t="s">
        <v>14</v>
      </c>
      <c r="I86" s="267">
        <v>1</v>
      </c>
      <c r="J86" s="295">
        <v>5051894.4000000004</v>
      </c>
      <c r="K86" s="294">
        <f t="shared" si="6"/>
        <v>4041515.5200000005</v>
      </c>
      <c r="L86" s="574"/>
    </row>
    <row r="87" spans="1:12" ht="18" customHeight="1">
      <c r="A87" s="262">
        <v>77</v>
      </c>
      <c r="B87" s="263" t="s">
        <v>988</v>
      </c>
      <c r="C87" s="264" t="s">
        <v>23</v>
      </c>
      <c r="D87" s="198" t="s">
        <v>49</v>
      </c>
      <c r="E87" s="221" t="s">
        <v>989</v>
      </c>
      <c r="F87" s="202" t="s">
        <v>1385</v>
      </c>
      <c r="G87" s="222" t="s">
        <v>28</v>
      </c>
      <c r="H87" s="271" t="s">
        <v>8</v>
      </c>
      <c r="I87" s="251">
        <v>1</v>
      </c>
      <c r="J87" s="295">
        <v>4403894.4000000004</v>
      </c>
      <c r="K87" s="294">
        <f t="shared" si="6"/>
        <v>3523115.5200000005</v>
      </c>
      <c r="L87" s="574"/>
    </row>
    <row r="88" spans="1:12" ht="18" customHeight="1">
      <c r="A88" s="262">
        <v>78</v>
      </c>
      <c r="B88" s="237" t="s">
        <v>1366</v>
      </c>
      <c r="C88" s="212" t="s">
        <v>975</v>
      </c>
      <c r="D88" s="198" t="s">
        <v>1367</v>
      </c>
      <c r="E88" s="287" t="s">
        <v>1368</v>
      </c>
      <c r="F88" s="262" t="s">
        <v>1385</v>
      </c>
      <c r="G88" s="258" t="s">
        <v>7</v>
      </c>
      <c r="H88" s="271" t="s">
        <v>14</v>
      </c>
      <c r="I88" s="251">
        <v>1</v>
      </c>
      <c r="J88" s="295">
        <v>5051894.4000000004</v>
      </c>
      <c r="K88" s="294">
        <f t="shared" si="6"/>
        <v>4041515.5200000005</v>
      </c>
      <c r="L88" s="574"/>
    </row>
    <row r="89" spans="1:12" ht="18" customHeight="1">
      <c r="A89" s="262">
        <v>79</v>
      </c>
      <c r="B89" s="237" t="s">
        <v>985</v>
      </c>
      <c r="C89" s="264" t="s">
        <v>987</v>
      </c>
      <c r="D89" s="198" t="s">
        <v>39</v>
      </c>
      <c r="E89" s="287" t="s">
        <v>986</v>
      </c>
      <c r="F89" s="262" t="s">
        <v>1385</v>
      </c>
      <c r="G89" s="258" t="s">
        <v>16</v>
      </c>
      <c r="H89" s="271" t="s">
        <v>14</v>
      </c>
      <c r="I89" s="267">
        <v>1</v>
      </c>
      <c r="J89" s="295">
        <v>5051894.4000000004</v>
      </c>
      <c r="K89" s="294">
        <f t="shared" si="6"/>
        <v>4041515.5200000005</v>
      </c>
      <c r="L89" s="574"/>
    </row>
    <row r="90" spans="1:12" ht="18" customHeight="1">
      <c r="A90" s="262">
        <v>80</v>
      </c>
      <c r="B90" s="237" t="s">
        <v>2007</v>
      </c>
      <c r="C90" s="212" t="s">
        <v>1978</v>
      </c>
      <c r="D90" s="198" t="s">
        <v>255</v>
      </c>
      <c r="E90" s="287" t="s">
        <v>2008</v>
      </c>
      <c r="F90" s="202" t="s">
        <v>1386</v>
      </c>
      <c r="G90" s="258" t="s">
        <v>7</v>
      </c>
      <c r="H90" s="271" t="s">
        <v>454</v>
      </c>
      <c r="I90" s="272">
        <v>0.7</v>
      </c>
      <c r="J90" s="295">
        <v>5051894.4000000004</v>
      </c>
      <c r="K90" s="294">
        <f>J90*0.7/5*4</f>
        <v>2829060.8640000001</v>
      </c>
      <c r="L90" s="574"/>
    </row>
    <row r="91" spans="1:12" ht="18" customHeight="1">
      <c r="A91" s="262">
        <v>81</v>
      </c>
      <c r="B91" s="263" t="s">
        <v>2002</v>
      </c>
      <c r="C91" s="212" t="s">
        <v>2003</v>
      </c>
      <c r="D91" s="198" t="s">
        <v>46</v>
      </c>
      <c r="E91" s="221" t="s">
        <v>2004</v>
      </c>
      <c r="F91" s="202" t="s">
        <v>1386</v>
      </c>
      <c r="G91" s="222" t="s">
        <v>7</v>
      </c>
      <c r="H91" s="271" t="s">
        <v>454</v>
      </c>
      <c r="I91" s="272">
        <v>0.7</v>
      </c>
      <c r="J91" s="295">
        <v>5051894.4000000004</v>
      </c>
      <c r="K91" s="294">
        <f>J91*0.7/5*4</f>
        <v>2829060.8640000001</v>
      </c>
      <c r="L91" s="574"/>
    </row>
    <row r="92" spans="1:12" ht="18" customHeight="1">
      <c r="A92" s="262">
        <v>82</v>
      </c>
      <c r="B92" s="263" t="s">
        <v>2005</v>
      </c>
      <c r="C92" s="278" t="s">
        <v>2006</v>
      </c>
      <c r="D92" s="205" t="s">
        <v>50</v>
      </c>
      <c r="E92" s="280" t="s">
        <v>1939</v>
      </c>
      <c r="F92" s="262" t="s">
        <v>1386</v>
      </c>
      <c r="G92" s="282" t="s">
        <v>16</v>
      </c>
      <c r="H92" s="271" t="s">
        <v>14</v>
      </c>
      <c r="I92" s="267">
        <v>1</v>
      </c>
      <c r="J92" s="295">
        <v>4403894.4000000004</v>
      </c>
      <c r="K92" s="294">
        <f t="shared" ref="K92:K97" si="7">J92/5*4</f>
        <v>3523115.5200000005</v>
      </c>
      <c r="L92" s="574"/>
    </row>
    <row r="93" spans="1:12" ht="18" customHeight="1">
      <c r="A93" s="262">
        <v>83</v>
      </c>
      <c r="B93" s="237" t="s">
        <v>1050</v>
      </c>
      <c r="C93" s="204" t="s">
        <v>1051</v>
      </c>
      <c r="D93" s="205" t="s">
        <v>1052</v>
      </c>
      <c r="E93" s="284" t="s">
        <v>1053</v>
      </c>
      <c r="F93" s="262" t="s">
        <v>1386</v>
      </c>
      <c r="G93" s="208" t="s">
        <v>133</v>
      </c>
      <c r="H93" s="271" t="s">
        <v>8</v>
      </c>
      <c r="I93" s="251">
        <v>1</v>
      </c>
      <c r="J93" s="295">
        <v>5051894.4000000004</v>
      </c>
      <c r="K93" s="294">
        <f t="shared" si="7"/>
        <v>4041515.5200000005</v>
      </c>
      <c r="L93" s="574"/>
    </row>
    <row r="94" spans="1:12" ht="18" customHeight="1">
      <c r="A94" s="262">
        <v>84</v>
      </c>
      <c r="B94" s="237" t="s">
        <v>995</v>
      </c>
      <c r="C94" s="264" t="s">
        <v>996</v>
      </c>
      <c r="D94" s="198" t="s">
        <v>997</v>
      </c>
      <c r="E94" s="287" t="s">
        <v>998</v>
      </c>
      <c r="F94" s="262" t="s">
        <v>1386</v>
      </c>
      <c r="G94" s="266" t="s">
        <v>18</v>
      </c>
      <c r="H94" s="271" t="s">
        <v>9</v>
      </c>
      <c r="I94" s="267">
        <v>1</v>
      </c>
      <c r="J94" s="295">
        <v>5051894.4000000004</v>
      </c>
      <c r="K94" s="294">
        <f t="shared" si="7"/>
        <v>4041515.5200000005</v>
      </c>
      <c r="L94" s="574"/>
    </row>
    <row r="95" spans="1:12" ht="18" customHeight="1">
      <c r="A95" s="262">
        <v>85</v>
      </c>
      <c r="B95" s="263" t="s">
        <v>2000</v>
      </c>
      <c r="C95" s="212" t="s">
        <v>801</v>
      </c>
      <c r="D95" s="198" t="s">
        <v>49</v>
      </c>
      <c r="E95" s="273" t="s">
        <v>2001</v>
      </c>
      <c r="F95" s="262" t="s">
        <v>1386</v>
      </c>
      <c r="G95" s="222" t="s">
        <v>7</v>
      </c>
      <c r="H95" s="271" t="s">
        <v>8</v>
      </c>
      <c r="I95" s="251">
        <v>1</v>
      </c>
      <c r="J95" s="295">
        <v>3755894.4</v>
      </c>
      <c r="K95" s="294">
        <f t="shared" si="7"/>
        <v>3004715.52</v>
      </c>
      <c r="L95" s="574"/>
    </row>
    <row r="96" spans="1:12" ht="18" customHeight="1">
      <c r="A96" s="262">
        <v>86</v>
      </c>
      <c r="B96" s="263" t="s">
        <v>1313</v>
      </c>
      <c r="C96" s="264" t="s">
        <v>1314</v>
      </c>
      <c r="D96" s="198" t="s">
        <v>579</v>
      </c>
      <c r="E96" s="221" t="s">
        <v>1315</v>
      </c>
      <c r="F96" s="202" t="s">
        <v>1386</v>
      </c>
      <c r="G96" s="222" t="s">
        <v>28</v>
      </c>
      <c r="H96" s="271" t="s">
        <v>8</v>
      </c>
      <c r="I96" s="251">
        <v>1</v>
      </c>
      <c r="J96" s="295">
        <v>5051894.4000000004</v>
      </c>
      <c r="K96" s="294">
        <f t="shared" si="7"/>
        <v>4041515.5200000005</v>
      </c>
      <c r="L96" s="574"/>
    </row>
    <row r="97" spans="1:13" ht="18" customHeight="1">
      <c r="A97" s="262">
        <v>87</v>
      </c>
      <c r="B97" s="263" t="s">
        <v>1099</v>
      </c>
      <c r="C97" s="212" t="s">
        <v>1100</v>
      </c>
      <c r="D97" s="198" t="s">
        <v>24</v>
      </c>
      <c r="E97" s="279" t="s">
        <v>1101</v>
      </c>
      <c r="F97" s="202" t="s">
        <v>1386</v>
      </c>
      <c r="G97" s="258" t="s">
        <v>670</v>
      </c>
      <c r="H97" s="271" t="s">
        <v>8</v>
      </c>
      <c r="I97" s="251">
        <v>1</v>
      </c>
      <c r="J97" s="295">
        <v>5051894.4000000004</v>
      </c>
      <c r="K97" s="294">
        <f t="shared" si="7"/>
        <v>4041515.5200000005</v>
      </c>
      <c r="L97" s="574"/>
    </row>
    <row r="98" spans="1:13" ht="18" customHeight="1">
      <c r="A98" s="262">
        <v>88</v>
      </c>
      <c r="B98" s="263" t="s">
        <v>2009</v>
      </c>
      <c r="C98" s="212" t="s">
        <v>2010</v>
      </c>
      <c r="D98" s="198" t="s">
        <v>50</v>
      </c>
      <c r="E98" s="221" t="s">
        <v>2011</v>
      </c>
      <c r="F98" s="202" t="s">
        <v>2012</v>
      </c>
      <c r="G98" s="222" t="s">
        <v>34</v>
      </c>
      <c r="H98" s="271" t="s">
        <v>454</v>
      </c>
      <c r="I98" s="251">
        <v>0.7</v>
      </c>
      <c r="J98" s="295">
        <v>3055000</v>
      </c>
      <c r="K98" s="294">
        <f>J98*0.7/5*4</f>
        <v>1710800</v>
      </c>
      <c r="L98" s="574"/>
    </row>
    <row r="99" spans="1:13" ht="18" customHeight="1">
      <c r="A99" s="262">
        <v>89</v>
      </c>
      <c r="B99" s="263" t="s">
        <v>2016</v>
      </c>
      <c r="C99" s="212" t="s">
        <v>2017</v>
      </c>
      <c r="D99" s="198" t="s">
        <v>50</v>
      </c>
      <c r="E99" s="221" t="s">
        <v>2018</v>
      </c>
      <c r="F99" s="202" t="s">
        <v>2012</v>
      </c>
      <c r="G99" s="222" t="s">
        <v>7</v>
      </c>
      <c r="H99" s="271" t="s">
        <v>1590</v>
      </c>
      <c r="I99" s="251">
        <v>0.7</v>
      </c>
      <c r="J99" s="295">
        <v>3055000</v>
      </c>
      <c r="K99" s="294">
        <f>J99*0.7/5*4</f>
        <v>1710800</v>
      </c>
      <c r="L99" s="574"/>
      <c r="M99" s="126"/>
    </row>
    <row r="100" spans="1:13" ht="18" customHeight="1">
      <c r="A100" s="262">
        <v>90</v>
      </c>
      <c r="B100" s="237" t="s">
        <v>2031</v>
      </c>
      <c r="C100" s="212" t="s">
        <v>2032</v>
      </c>
      <c r="D100" s="198" t="s">
        <v>1778</v>
      </c>
      <c r="E100" s="221" t="s">
        <v>2033</v>
      </c>
      <c r="F100" s="202" t="s">
        <v>2012</v>
      </c>
      <c r="G100" s="222" t="s">
        <v>7</v>
      </c>
      <c r="H100" s="271" t="s">
        <v>454</v>
      </c>
      <c r="I100" s="251">
        <v>0.7</v>
      </c>
      <c r="J100" s="295">
        <v>3055000</v>
      </c>
      <c r="K100" s="294">
        <f>J100*0.7/5*4</f>
        <v>1710800</v>
      </c>
      <c r="L100" s="574"/>
    </row>
    <row r="101" spans="1:13" ht="18" customHeight="1">
      <c r="A101" s="262">
        <v>91</v>
      </c>
      <c r="B101" s="263" t="s">
        <v>2013</v>
      </c>
      <c r="C101" s="212" t="s">
        <v>2014</v>
      </c>
      <c r="D101" s="198" t="s">
        <v>587</v>
      </c>
      <c r="E101" s="221" t="s">
        <v>2015</v>
      </c>
      <c r="F101" s="202" t="s">
        <v>2012</v>
      </c>
      <c r="G101" s="222" t="s">
        <v>28</v>
      </c>
      <c r="H101" s="271" t="s">
        <v>454</v>
      </c>
      <c r="I101" s="251">
        <v>0.7</v>
      </c>
      <c r="J101" s="295">
        <v>3055000</v>
      </c>
      <c r="K101" s="294">
        <f>J101*0.7/5*4</f>
        <v>1710800</v>
      </c>
      <c r="L101" s="574"/>
    </row>
    <row r="102" spans="1:13" ht="18" customHeight="1">
      <c r="A102" s="262">
        <v>92</v>
      </c>
      <c r="B102" s="263" t="s">
        <v>2023</v>
      </c>
      <c r="C102" s="212" t="s">
        <v>2024</v>
      </c>
      <c r="D102" s="198" t="s">
        <v>55</v>
      </c>
      <c r="E102" s="221" t="s">
        <v>2025</v>
      </c>
      <c r="F102" s="202" t="s">
        <v>2012</v>
      </c>
      <c r="G102" s="222" t="s">
        <v>7</v>
      </c>
      <c r="H102" s="271" t="s">
        <v>1590</v>
      </c>
      <c r="I102" s="251">
        <v>0.7</v>
      </c>
      <c r="J102" s="295">
        <v>3760000</v>
      </c>
      <c r="K102" s="294">
        <f>J102*0.7/5*4</f>
        <v>2105600</v>
      </c>
      <c r="L102" s="574"/>
    </row>
    <row r="103" spans="1:13" ht="18" customHeight="1">
      <c r="A103" s="262">
        <v>93</v>
      </c>
      <c r="B103" s="263" t="s">
        <v>2028</v>
      </c>
      <c r="C103" s="212" t="s">
        <v>2029</v>
      </c>
      <c r="D103" s="198" t="s">
        <v>50</v>
      </c>
      <c r="E103" s="221" t="s">
        <v>2030</v>
      </c>
      <c r="F103" s="202" t="s">
        <v>2012</v>
      </c>
      <c r="G103" s="222" t="s">
        <v>60</v>
      </c>
      <c r="H103" s="271" t="s">
        <v>14</v>
      </c>
      <c r="I103" s="251">
        <v>1</v>
      </c>
      <c r="J103" s="295">
        <v>3055000</v>
      </c>
      <c r="K103" s="294">
        <f>J103/5*4</f>
        <v>2444000</v>
      </c>
      <c r="L103" s="574"/>
    </row>
    <row r="104" spans="1:13" ht="18" customHeight="1">
      <c r="A104" s="262">
        <v>94</v>
      </c>
      <c r="B104" s="263" t="s">
        <v>2052</v>
      </c>
      <c r="C104" s="212" t="s">
        <v>1978</v>
      </c>
      <c r="D104" s="198" t="s">
        <v>2053</v>
      </c>
      <c r="E104" s="221" t="s">
        <v>2054</v>
      </c>
      <c r="F104" s="202" t="s">
        <v>2012</v>
      </c>
      <c r="G104" s="222" t="s">
        <v>716</v>
      </c>
      <c r="H104" s="271" t="s">
        <v>8</v>
      </c>
      <c r="I104" s="251">
        <v>1</v>
      </c>
      <c r="J104" s="295">
        <v>3055000</v>
      </c>
      <c r="K104" s="294">
        <f>J104/5*4</f>
        <v>2444000</v>
      </c>
      <c r="L104" s="574"/>
    </row>
    <row r="105" spans="1:13" ht="18" customHeight="1">
      <c r="A105" s="262">
        <v>95</v>
      </c>
      <c r="B105" s="263" t="s">
        <v>2049</v>
      </c>
      <c r="C105" s="212" t="s">
        <v>2050</v>
      </c>
      <c r="D105" s="198" t="s">
        <v>688</v>
      </c>
      <c r="E105" s="221" t="s">
        <v>2051</v>
      </c>
      <c r="F105" s="202" t="s">
        <v>2012</v>
      </c>
      <c r="G105" s="222" t="s">
        <v>572</v>
      </c>
      <c r="H105" s="271" t="s">
        <v>8</v>
      </c>
      <c r="I105" s="251">
        <v>1</v>
      </c>
      <c r="J105" s="295">
        <v>3760000</v>
      </c>
      <c r="K105" s="294">
        <f>J105/5*4</f>
        <v>3008000</v>
      </c>
      <c r="L105" s="574"/>
    </row>
    <row r="106" spans="1:13" ht="18" customHeight="1">
      <c r="A106" s="262">
        <v>96</v>
      </c>
      <c r="B106" s="263" t="s">
        <v>2019</v>
      </c>
      <c r="C106" s="212" t="s">
        <v>2020</v>
      </c>
      <c r="D106" s="198" t="s">
        <v>2021</v>
      </c>
      <c r="E106" s="221" t="s">
        <v>2022</v>
      </c>
      <c r="F106" s="202" t="s">
        <v>2012</v>
      </c>
      <c r="G106" s="222" t="s">
        <v>299</v>
      </c>
      <c r="H106" s="271" t="s">
        <v>14</v>
      </c>
      <c r="I106" s="251">
        <v>1</v>
      </c>
      <c r="J106" s="295">
        <v>3055000</v>
      </c>
      <c r="K106" s="294">
        <f>J106/5*4</f>
        <v>2444000</v>
      </c>
      <c r="L106" s="574"/>
    </row>
    <row r="107" spans="1:13" ht="18" customHeight="1">
      <c r="A107" s="262">
        <v>97</v>
      </c>
      <c r="B107" s="263" t="s">
        <v>2026</v>
      </c>
      <c r="C107" s="212" t="s">
        <v>808</v>
      </c>
      <c r="D107" s="198" t="s">
        <v>2027</v>
      </c>
      <c r="E107" s="221" t="s">
        <v>2015</v>
      </c>
      <c r="F107" s="202" t="s">
        <v>2012</v>
      </c>
      <c r="G107" s="222" t="s">
        <v>7</v>
      </c>
      <c r="H107" s="271" t="s">
        <v>14</v>
      </c>
      <c r="I107" s="251">
        <v>1</v>
      </c>
      <c r="J107" s="295">
        <v>3055000</v>
      </c>
      <c r="K107" s="294">
        <f>J107/5*4</f>
        <v>2444000</v>
      </c>
      <c r="L107" s="574"/>
    </row>
    <row r="108" spans="1:13" ht="18" customHeight="1">
      <c r="A108" s="262">
        <v>98</v>
      </c>
      <c r="B108" s="263" t="s">
        <v>2042</v>
      </c>
      <c r="C108" s="212" t="s">
        <v>2043</v>
      </c>
      <c r="D108" s="198" t="s">
        <v>81</v>
      </c>
      <c r="E108" s="221" t="s">
        <v>2044</v>
      </c>
      <c r="F108" s="202" t="s">
        <v>2041</v>
      </c>
      <c r="G108" s="222" t="s">
        <v>28</v>
      </c>
      <c r="H108" s="271" t="s">
        <v>454</v>
      </c>
      <c r="I108" s="251">
        <v>0.7</v>
      </c>
      <c r="J108" s="295">
        <v>3760000</v>
      </c>
      <c r="K108" s="294">
        <f>J108*0.7/5*4</f>
        <v>2105600</v>
      </c>
      <c r="L108" s="574"/>
    </row>
    <row r="109" spans="1:13" ht="18" customHeight="1">
      <c r="A109" s="187">
        <v>99</v>
      </c>
      <c r="B109" s="60" t="s">
        <v>2038</v>
      </c>
      <c r="C109" s="189" t="s">
        <v>2039</v>
      </c>
      <c r="D109" s="190" t="s">
        <v>50</v>
      </c>
      <c r="E109" s="246" t="s">
        <v>2040</v>
      </c>
      <c r="F109" s="187" t="s">
        <v>2041</v>
      </c>
      <c r="G109" s="193" t="s">
        <v>28</v>
      </c>
      <c r="H109" s="247" t="s">
        <v>8</v>
      </c>
      <c r="I109" s="248">
        <v>1</v>
      </c>
      <c r="J109" s="562">
        <v>3760000</v>
      </c>
      <c r="K109" s="296">
        <f>J109/5*4</f>
        <v>3008000</v>
      </c>
      <c r="L109" s="575"/>
    </row>
    <row r="110" spans="1:13" s="7" customFormat="1" ht="23.25" customHeight="1">
      <c r="A110" s="628" t="s">
        <v>2064</v>
      </c>
      <c r="B110" s="629"/>
      <c r="C110" s="629"/>
      <c r="D110" s="629"/>
      <c r="E110" s="629"/>
      <c r="F110" s="629"/>
      <c r="G110" s="629"/>
      <c r="H110" s="630"/>
      <c r="I110" s="123"/>
      <c r="J110" s="297">
        <f>SUM(J10:J109)</f>
        <v>477240096.5999999</v>
      </c>
      <c r="K110" s="129">
        <f>SUM(K10:K109)</f>
        <v>302451105.05600005</v>
      </c>
      <c r="L110" s="314"/>
    </row>
    <row r="111" spans="1:13" ht="20.25" customHeight="1">
      <c r="B111" s="70"/>
      <c r="C111" s="70"/>
      <c r="D111" s="70"/>
      <c r="E111" s="73"/>
      <c r="F111" s="70"/>
    </row>
    <row r="112" spans="1:13" ht="20.25" customHeight="1">
      <c r="B112" s="70" t="s">
        <v>2118</v>
      </c>
      <c r="C112" s="70"/>
      <c r="D112" s="70"/>
      <c r="E112" s="73"/>
      <c r="F112" s="70"/>
    </row>
    <row r="114" spans="1:12" s="7" customFormat="1">
      <c r="A114" s="621" t="s">
        <v>2083</v>
      </c>
      <c r="B114" s="621"/>
      <c r="C114" s="621"/>
      <c r="E114" s="624" t="s">
        <v>2106</v>
      </c>
      <c r="F114" s="624"/>
      <c r="G114" s="624"/>
      <c r="H114" s="624"/>
      <c r="I114" s="622" t="s">
        <v>2107</v>
      </c>
      <c r="J114" s="622"/>
      <c r="K114" s="622"/>
      <c r="L114" s="576"/>
    </row>
    <row r="115" spans="1:12" s="7" customFormat="1">
      <c r="E115" s="624" t="s">
        <v>2087</v>
      </c>
      <c r="F115" s="624"/>
      <c r="G115" s="624"/>
      <c r="H115" s="624"/>
      <c r="I115" s="622" t="s">
        <v>2087</v>
      </c>
      <c r="J115" s="622"/>
      <c r="K115" s="622"/>
      <c r="L115" s="576"/>
    </row>
    <row r="116" spans="1:12" s="7" customFormat="1">
      <c r="E116" s="78"/>
      <c r="I116" s="549"/>
      <c r="J116" s="550"/>
      <c r="K116" s="550"/>
      <c r="L116" s="576"/>
    </row>
    <row r="117" spans="1:12" s="7" customFormat="1">
      <c r="E117" s="78"/>
      <c r="I117" s="549"/>
      <c r="J117" s="550"/>
      <c r="K117" s="550"/>
      <c r="L117" s="576"/>
    </row>
    <row r="118" spans="1:12" s="7" customFormat="1">
      <c r="E118" s="78"/>
      <c r="I118" s="549"/>
      <c r="J118" s="550"/>
      <c r="K118" s="550"/>
      <c r="L118" s="576"/>
    </row>
    <row r="119" spans="1:12" s="7" customFormat="1" ht="17.25">
      <c r="E119" s="78"/>
      <c r="I119" s="586" t="s">
        <v>2125</v>
      </c>
      <c r="J119" s="586"/>
      <c r="K119" s="586"/>
      <c r="L119" s="576"/>
    </row>
    <row r="120" spans="1:12" s="7" customFormat="1">
      <c r="E120" s="78"/>
      <c r="I120" s="549"/>
      <c r="J120" s="550"/>
      <c r="K120" s="550"/>
      <c r="L120" s="576"/>
    </row>
    <row r="121" spans="1:12" s="7" customFormat="1">
      <c r="E121" s="78"/>
      <c r="I121" s="549"/>
      <c r="J121" s="550"/>
      <c r="K121" s="550"/>
      <c r="L121" s="576"/>
    </row>
    <row r="122" spans="1:12" s="7" customFormat="1">
      <c r="E122" s="78"/>
      <c r="I122" s="549"/>
      <c r="J122" s="550"/>
      <c r="K122" s="550"/>
      <c r="L122" s="576"/>
    </row>
    <row r="123" spans="1:12" s="7" customFormat="1">
      <c r="E123" s="78"/>
      <c r="I123" s="549"/>
      <c r="J123" s="550"/>
      <c r="K123" s="550"/>
      <c r="L123" s="576"/>
    </row>
    <row r="124" spans="1:12" s="7" customFormat="1">
      <c r="A124" s="621" t="s">
        <v>2088</v>
      </c>
      <c r="B124" s="621"/>
      <c r="C124" s="621"/>
      <c r="E124" s="624" t="s">
        <v>2098</v>
      </c>
      <c r="F124" s="624"/>
      <c r="G124" s="624"/>
      <c r="H124" s="624"/>
      <c r="I124" s="623" t="s">
        <v>2089</v>
      </c>
      <c r="J124" s="623"/>
      <c r="K124" s="623"/>
      <c r="L124" s="576"/>
    </row>
    <row r="125" spans="1:12">
      <c r="J125" s="131"/>
      <c r="K125" s="131"/>
    </row>
    <row r="126" spans="1:12">
      <c r="J126" s="131"/>
      <c r="K126" s="131"/>
    </row>
    <row r="127" spans="1:12">
      <c r="J127" s="21"/>
    </row>
    <row r="128" spans="1:12">
      <c r="J128" s="21"/>
    </row>
    <row r="129" spans="10:10">
      <c r="J129" s="21"/>
    </row>
    <row r="130" spans="10:10">
      <c r="J130" s="21"/>
    </row>
    <row r="131" spans="10:10">
      <c r="J131" s="21"/>
    </row>
    <row r="132" spans="10:10">
      <c r="J132" s="21"/>
    </row>
    <row r="133" spans="10:10">
      <c r="J133" s="21"/>
    </row>
    <row r="134" spans="10:10">
      <c r="J134" s="21"/>
    </row>
    <row r="135" spans="10:10">
      <c r="J135" s="21"/>
    </row>
    <row r="136" spans="10:10">
      <c r="J136" s="21"/>
    </row>
    <row r="137" spans="10:10">
      <c r="J137" s="21"/>
    </row>
    <row r="138" spans="10:10">
      <c r="J138" s="21"/>
    </row>
    <row r="139" spans="10:10">
      <c r="J139" s="21"/>
    </row>
    <row r="140" spans="10:10">
      <c r="J140" s="21"/>
    </row>
    <row r="141" spans="10:10">
      <c r="J141" s="21"/>
    </row>
    <row r="142" spans="10:10">
      <c r="J142" s="21"/>
    </row>
    <row r="143" spans="10:10">
      <c r="J143" s="21"/>
    </row>
    <row r="144" spans="10:10">
      <c r="J144" s="21"/>
    </row>
    <row r="145" spans="10:10">
      <c r="J145" s="21"/>
    </row>
    <row r="146" spans="10:10">
      <c r="J146" s="21"/>
    </row>
    <row r="147" spans="10:10">
      <c r="J147" s="21"/>
    </row>
    <row r="148" spans="10:10">
      <c r="J148" s="21"/>
    </row>
    <row r="149" spans="10:10">
      <c r="J149" s="21"/>
    </row>
    <row r="150" spans="10:10">
      <c r="J150" s="21"/>
    </row>
    <row r="151" spans="10:10">
      <c r="J151" s="21"/>
    </row>
    <row r="152" spans="10:10">
      <c r="J152" s="21"/>
    </row>
    <row r="153" spans="10:10">
      <c r="J153" s="21"/>
    </row>
    <row r="154" spans="10:10">
      <c r="J154" s="21"/>
    </row>
    <row r="155" spans="10:10">
      <c r="J155" s="21"/>
    </row>
    <row r="156" spans="10:10">
      <c r="J156" s="21"/>
    </row>
    <row r="157" spans="10:10">
      <c r="J157" s="21"/>
    </row>
    <row r="158" spans="10:10">
      <c r="J158" s="21"/>
    </row>
    <row r="159" spans="10:10">
      <c r="J159" s="21"/>
    </row>
  </sheetData>
  <sortState ref="A70:L108">
    <sortCondition ref="F70:F108"/>
  </sortState>
  <mergeCells count="25">
    <mergeCell ref="L7:L8"/>
    <mergeCell ref="A3:L3"/>
    <mergeCell ref="A4:L4"/>
    <mergeCell ref="J6:K6"/>
    <mergeCell ref="A110:H110"/>
    <mergeCell ref="A5:K5"/>
    <mergeCell ref="B7:B8"/>
    <mergeCell ref="A7:A8"/>
    <mergeCell ref="C7:C8"/>
    <mergeCell ref="D7:D8"/>
    <mergeCell ref="E7:E8"/>
    <mergeCell ref="F7:F8"/>
    <mergeCell ref="K7:K8"/>
    <mergeCell ref="J7:J8"/>
    <mergeCell ref="I7:I8"/>
    <mergeCell ref="G7:H8"/>
    <mergeCell ref="A114:C114"/>
    <mergeCell ref="A124:C124"/>
    <mergeCell ref="I114:K114"/>
    <mergeCell ref="I115:K115"/>
    <mergeCell ref="I124:K124"/>
    <mergeCell ref="E114:H114"/>
    <mergeCell ref="E115:H115"/>
    <mergeCell ref="E124:H124"/>
    <mergeCell ref="I119:K119"/>
  </mergeCells>
  <pageMargins left="0.2" right="0.2" top="0.46" bottom="0.75" header="0.23" footer="0.16"/>
  <pageSetup paperSize="9" orientation="landscape" horizontalDpi="180" verticalDpi="180" r:id="rId1"/>
  <headerFooter>
    <oddHeader>&amp;CPage &amp;P&amp;RDược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M465"/>
  <sheetViews>
    <sheetView topLeftCell="C445" zoomScaleNormal="100" zoomScaleSheetLayoutView="100" workbookViewId="0">
      <selection activeCell="I459" sqref="I459:K459"/>
    </sheetView>
  </sheetViews>
  <sheetFormatPr defaultRowHeight="15.75"/>
  <cols>
    <col min="1" max="1" width="5.7109375" style="1" customWidth="1"/>
    <col min="2" max="2" width="20.5703125" style="1" customWidth="1"/>
    <col min="3" max="3" width="19" style="1" customWidth="1"/>
    <col min="4" max="4" width="7.7109375" style="1" customWidth="1"/>
    <col min="5" max="5" width="12" style="6" customWidth="1"/>
    <col min="6" max="6" width="7.85546875" style="5" customWidth="1"/>
    <col min="7" max="7" width="7.140625" style="5" customWidth="1"/>
    <col min="8" max="8" width="14.28515625" style="1" customWidth="1"/>
    <col min="9" max="9" width="9.5703125" style="5" customWidth="1"/>
    <col min="10" max="10" width="15.140625" style="21" customWidth="1"/>
    <col min="11" max="11" width="15.85546875" style="126" customWidth="1"/>
    <col min="12" max="12" width="8.42578125" style="1" customWidth="1"/>
    <col min="13" max="16384" width="9.140625" style="1"/>
  </cols>
  <sheetData>
    <row r="1" spans="1:12">
      <c r="A1" s="1" t="s">
        <v>31</v>
      </c>
      <c r="C1" s="5"/>
    </row>
    <row r="2" spans="1:12">
      <c r="A2" s="7" t="s">
        <v>368</v>
      </c>
      <c r="B2" s="7"/>
      <c r="C2" s="5"/>
    </row>
    <row r="3" spans="1:12" ht="10.5" customHeight="1">
      <c r="A3" s="8"/>
      <c r="B3" s="8"/>
      <c r="C3" s="8"/>
      <c r="D3" s="8"/>
      <c r="E3" s="9"/>
      <c r="F3" s="40"/>
      <c r="G3" s="40"/>
      <c r="H3" s="8"/>
      <c r="I3" s="40"/>
      <c r="J3" s="22"/>
    </row>
    <row r="4" spans="1:12">
      <c r="A4" s="621" t="s">
        <v>2100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</row>
    <row r="5" spans="1:12">
      <c r="A5" s="621" t="s">
        <v>2060</v>
      </c>
      <c r="B5" s="621"/>
      <c r="C5" s="621"/>
      <c r="D5" s="621"/>
      <c r="E5" s="621"/>
      <c r="F5" s="621"/>
      <c r="G5" s="621"/>
      <c r="H5" s="621"/>
      <c r="I5" s="621"/>
      <c r="J5" s="621"/>
      <c r="K5" s="621"/>
      <c r="L5" s="621"/>
    </row>
    <row r="6" spans="1:12">
      <c r="A6" s="631" t="s">
        <v>2123</v>
      </c>
      <c r="B6" s="631"/>
      <c r="C6" s="631"/>
      <c r="D6" s="631"/>
      <c r="E6" s="631"/>
      <c r="F6" s="631"/>
      <c r="G6" s="631"/>
      <c r="H6" s="631"/>
      <c r="I6" s="631"/>
      <c r="J6" s="631"/>
      <c r="K6" s="631"/>
      <c r="L6" s="631"/>
    </row>
    <row r="7" spans="1:12" ht="18" customHeight="1">
      <c r="A7" s="44"/>
      <c r="B7" s="44"/>
      <c r="C7" s="44"/>
      <c r="D7" s="44"/>
      <c r="E7" s="45"/>
      <c r="F7" s="44"/>
      <c r="G7" s="44"/>
      <c r="H7" s="44"/>
      <c r="I7" s="44"/>
      <c r="J7" s="658" t="s">
        <v>2067</v>
      </c>
      <c r="K7" s="658"/>
    </row>
    <row r="8" spans="1:12" ht="31.5" customHeight="1">
      <c r="A8" s="650" t="s">
        <v>0</v>
      </c>
      <c r="B8" s="632" t="s">
        <v>1</v>
      </c>
      <c r="C8" s="651" t="s">
        <v>2</v>
      </c>
      <c r="D8" s="653" t="s">
        <v>3</v>
      </c>
      <c r="E8" s="654" t="s">
        <v>4</v>
      </c>
      <c r="F8" s="632" t="s">
        <v>5</v>
      </c>
      <c r="G8" s="650" t="s">
        <v>6</v>
      </c>
      <c r="H8" s="655"/>
      <c r="I8" s="659" t="s">
        <v>345</v>
      </c>
      <c r="J8" s="656" t="s">
        <v>2065</v>
      </c>
      <c r="K8" s="656" t="s">
        <v>2066</v>
      </c>
      <c r="L8" s="656" t="s">
        <v>30</v>
      </c>
    </row>
    <row r="9" spans="1:12" ht="31.5" customHeight="1">
      <c r="A9" s="635"/>
      <c r="B9" s="633"/>
      <c r="C9" s="652"/>
      <c r="D9" s="639"/>
      <c r="E9" s="641"/>
      <c r="F9" s="633"/>
      <c r="G9" s="635"/>
      <c r="H9" s="646"/>
      <c r="I9" s="660"/>
      <c r="J9" s="657"/>
      <c r="K9" s="657"/>
      <c r="L9" s="657"/>
    </row>
    <row r="10" spans="1:12" ht="22.5" customHeight="1">
      <c r="A10" s="46" t="s">
        <v>339</v>
      </c>
      <c r="B10" s="47" t="s">
        <v>335</v>
      </c>
      <c r="C10" s="48"/>
      <c r="D10" s="48"/>
      <c r="E10" s="49"/>
      <c r="F10" s="50"/>
      <c r="G10" s="48"/>
      <c r="H10" s="48"/>
      <c r="I10" s="48"/>
      <c r="J10" s="568"/>
      <c r="K10" s="569"/>
      <c r="L10" s="90"/>
    </row>
    <row r="11" spans="1:12" ht="22.5" customHeight="1">
      <c r="A11" s="28">
        <v>1</v>
      </c>
      <c r="B11" s="51" t="s">
        <v>88</v>
      </c>
      <c r="C11" s="52" t="s">
        <v>12</v>
      </c>
      <c r="D11" s="53" t="s">
        <v>64</v>
      </c>
      <c r="E11" s="54" t="s">
        <v>89</v>
      </c>
      <c r="F11" s="55" t="s">
        <v>346</v>
      </c>
      <c r="G11" s="67" t="s">
        <v>19</v>
      </c>
      <c r="H11" s="69" t="s">
        <v>20</v>
      </c>
      <c r="I11" s="56">
        <v>1</v>
      </c>
      <c r="J11" s="562">
        <v>7797556.7999999998</v>
      </c>
      <c r="K11" s="320">
        <f>J11/10*4</f>
        <v>3119022.7199999997</v>
      </c>
      <c r="L11" s="135"/>
    </row>
    <row r="12" spans="1:12" ht="22.5" customHeight="1">
      <c r="A12" s="202">
        <v>2</v>
      </c>
      <c r="B12" s="203" t="s">
        <v>91</v>
      </c>
      <c r="C12" s="204" t="s">
        <v>92</v>
      </c>
      <c r="D12" s="205" t="s">
        <v>34</v>
      </c>
      <c r="E12" s="206" t="s">
        <v>93</v>
      </c>
      <c r="F12" s="207" t="s">
        <v>347</v>
      </c>
      <c r="G12" s="208" t="s">
        <v>19</v>
      </c>
      <c r="H12" s="205" t="s">
        <v>84</v>
      </c>
      <c r="I12" s="209">
        <v>1</v>
      </c>
      <c r="J12" s="563">
        <v>7797556.7999999998</v>
      </c>
      <c r="K12" s="298">
        <f t="shared" ref="K12:K17" si="0">J12/10*4</f>
        <v>3119022.7199999997</v>
      </c>
      <c r="L12" s="210"/>
    </row>
    <row r="13" spans="1:12" ht="22.5" customHeight="1">
      <c r="A13" s="202">
        <v>3</v>
      </c>
      <c r="B13" s="203" t="s">
        <v>95</v>
      </c>
      <c r="C13" s="204" t="s">
        <v>40</v>
      </c>
      <c r="D13" s="205" t="s">
        <v>96</v>
      </c>
      <c r="E13" s="206" t="s">
        <v>97</v>
      </c>
      <c r="F13" s="207" t="s">
        <v>348</v>
      </c>
      <c r="G13" s="208" t="s">
        <v>19</v>
      </c>
      <c r="H13" s="205" t="s">
        <v>98</v>
      </c>
      <c r="I13" s="209">
        <v>1</v>
      </c>
      <c r="J13" s="563">
        <v>7797556.7999999998</v>
      </c>
      <c r="K13" s="298">
        <f t="shared" si="0"/>
        <v>3119022.7199999997</v>
      </c>
      <c r="L13" s="210"/>
    </row>
    <row r="14" spans="1:12" ht="22.5" customHeight="1">
      <c r="A14" s="202">
        <v>4</v>
      </c>
      <c r="B14" s="210" t="s">
        <v>99</v>
      </c>
      <c r="C14" s="204" t="s">
        <v>100</v>
      </c>
      <c r="D14" s="205" t="s">
        <v>66</v>
      </c>
      <c r="E14" s="211" t="s">
        <v>101</v>
      </c>
      <c r="F14" s="207" t="s">
        <v>348</v>
      </c>
      <c r="G14" s="208" t="s">
        <v>19</v>
      </c>
      <c r="H14" s="205" t="s">
        <v>36</v>
      </c>
      <c r="I14" s="209">
        <v>1</v>
      </c>
      <c r="J14" s="563">
        <v>7797556.7999999998</v>
      </c>
      <c r="K14" s="298">
        <f t="shared" si="0"/>
        <v>3119022.7199999997</v>
      </c>
      <c r="L14" s="210"/>
    </row>
    <row r="15" spans="1:12" ht="22.5" customHeight="1">
      <c r="A15" s="202">
        <v>5</v>
      </c>
      <c r="B15" s="210" t="s">
        <v>401</v>
      </c>
      <c r="C15" s="204" t="s">
        <v>350</v>
      </c>
      <c r="D15" s="205" t="s">
        <v>49</v>
      </c>
      <c r="E15" s="211" t="s">
        <v>402</v>
      </c>
      <c r="F15" s="207" t="s">
        <v>348</v>
      </c>
      <c r="G15" s="208" t="s">
        <v>19</v>
      </c>
      <c r="H15" s="205" t="s">
        <v>455</v>
      </c>
      <c r="I15" s="209">
        <v>1</v>
      </c>
      <c r="J15" s="563">
        <v>7797556.7999999998</v>
      </c>
      <c r="K15" s="298">
        <f t="shared" si="0"/>
        <v>3119022.7199999997</v>
      </c>
      <c r="L15" s="210"/>
    </row>
    <row r="16" spans="1:12" ht="22.5" customHeight="1">
      <c r="A16" s="202">
        <v>6</v>
      </c>
      <c r="B16" s="210" t="s">
        <v>105</v>
      </c>
      <c r="C16" s="204" t="s">
        <v>106</v>
      </c>
      <c r="D16" s="205" t="s">
        <v>48</v>
      </c>
      <c r="E16" s="206" t="s">
        <v>107</v>
      </c>
      <c r="F16" s="207" t="s">
        <v>349</v>
      </c>
      <c r="G16" s="208" t="s">
        <v>19</v>
      </c>
      <c r="H16" s="205" t="s">
        <v>312</v>
      </c>
      <c r="I16" s="209">
        <v>1</v>
      </c>
      <c r="J16" s="563">
        <v>7797556.7999999998</v>
      </c>
      <c r="K16" s="298">
        <f t="shared" si="0"/>
        <v>3119022.7199999997</v>
      </c>
      <c r="L16" s="210"/>
    </row>
    <row r="17" spans="1:12" ht="22.5" customHeight="1">
      <c r="A17" s="202">
        <v>7</v>
      </c>
      <c r="B17" s="203" t="s">
        <v>110</v>
      </c>
      <c r="C17" s="204" t="s">
        <v>111</v>
      </c>
      <c r="D17" s="205" t="s">
        <v>112</v>
      </c>
      <c r="E17" s="206" t="s">
        <v>113</v>
      </c>
      <c r="F17" s="207" t="s">
        <v>349</v>
      </c>
      <c r="G17" s="208" t="s">
        <v>19</v>
      </c>
      <c r="H17" s="205" t="s">
        <v>114</v>
      </c>
      <c r="I17" s="209">
        <v>1</v>
      </c>
      <c r="J17" s="563">
        <v>7797556.7999999998</v>
      </c>
      <c r="K17" s="298">
        <f t="shared" si="0"/>
        <v>3119022.7199999997</v>
      </c>
      <c r="L17" s="210"/>
    </row>
    <row r="18" spans="1:12" ht="22.5" customHeight="1">
      <c r="A18" s="202">
        <v>8</v>
      </c>
      <c r="B18" s="203" t="s">
        <v>120</v>
      </c>
      <c r="C18" s="204" t="s">
        <v>71</v>
      </c>
      <c r="D18" s="205" t="s">
        <v>121</v>
      </c>
      <c r="E18" s="206" t="s">
        <v>122</v>
      </c>
      <c r="F18" s="207" t="s">
        <v>119</v>
      </c>
      <c r="G18" s="208" t="s">
        <v>19</v>
      </c>
      <c r="H18" s="198" t="s">
        <v>385</v>
      </c>
      <c r="I18" s="209">
        <v>1</v>
      </c>
      <c r="J18" s="563">
        <v>4579200</v>
      </c>
      <c r="K18" s="299">
        <f t="shared" ref="K18:K50" si="1">J18/5*4</f>
        <v>3663360</v>
      </c>
      <c r="L18" s="210"/>
    </row>
    <row r="19" spans="1:12" ht="22.5" customHeight="1">
      <c r="A19" s="202">
        <v>9</v>
      </c>
      <c r="B19" s="210" t="s">
        <v>123</v>
      </c>
      <c r="C19" s="204" t="s">
        <v>124</v>
      </c>
      <c r="D19" s="205" t="s">
        <v>59</v>
      </c>
      <c r="E19" s="206" t="s">
        <v>125</v>
      </c>
      <c r="F19" s="207" t="s">
        <v>119</v>
      </c>
      <c r="G19" s="208" t="s">
        <v>19</v>
      </c>
      <c r="H19" s="198" t="s">
        <v>312</v>
      </c>
      <c r="I19" s="209">
        <v>1</v>
      </c>
      <c r="J19" s="563">
        <v>4492800</v>
      </c>
      <c r="K19" s="299">
        <f t="shared" si="1"/>
        <v>3594240</v>
      </c>
      <c r="L19" s="210"/>
    </row>
    <row r="20" spans="1:12" ht="22.5" customHeight="1">
      <c r="A20" s="202">
        <v>10</v>
      </c>
      <c r="B20" s="210" t="s">
        <v>126</v>
      </c>
      <c r="C20" s="204" t="s">
        <v>127</v>
      </c>
      <c r="D20" s="205" t="s">
        <v>94</v>
      </c>
      <c r="E20" s="206" t="s">
        <v>128</v>
      </c>
      <c r="F20" s="207" t="s">
        <v>119</v>
      </c>
      <c r="G20" s="208" t="s">
        <v>28</v>
      </c>
      <c r="H20" s="198" t="s">
        <v>312</v>
      </c>
      <c r="I20" s="209">
        <v>1</v>
      </c>
      <c r="J20" s="563">
        <v>4492800</v>
      </c>
      <c r="K20" s="299">
        <f t="shared" si="1"/>
        <v>3594240</v>
      </c>
      <c r="L20" s="210"/>
    </row>
    <row r="21" spans="1:12" ht="22.5" customHeight="1">
      <c r="A21" s="202">
        <v>11</v>
      </c>
      <c r="B21" s="203" t="s">
        <v>140</v>
      </c>
      <c r="C21" s="204" t="s">
        <v>141</v>
      </c>
      <c r="D21" s="205" t="s">
        <v>142</v>
      </c>
      <c r="E21" s="206" t="s">
        <v>143</v>
      </c>
      <c r="F21" s="207" t="s">
        <v>144</v>
      </c>
      <c r="G21" s="208" t="s">
        <v>19</v>
      </c>
      <c r="H21" s="198" t="s">
        <v>145</v>
      </c>
      <c r="I21" s="209">
        <v>1</v>
      </c>
      <c r="J21" s="563">
        <v>4812868.8</v>
      </c>
      <c r="K21" s="299">
        <f t="shared" si="1"/>
        <v>3850295.04</v>
      </c>
      <c r="L21" s="210"/>
    </row>
    <row r="22" spans="1:12" ht="22.5" customHeight="1">
      <c r="A22" s="202">
        <v>12</v>
      </c>
      <c r="B22" s="203" t="s">
        <v>152</v>
      </c>
      <c r="C22" s="204" t="s">
        <v>153</v>
      </c>
      <c r="D22" s="205" t="s">
        <v>50</v>
      </c>
      <c r="E22" s="206" t="s">
        <v>154</v>
      </c>
      <c r="F22" s="207" t="s">
        <v>151</v>
      </c>
      <c r="G22" s="208" t="s">
        <v>19</v>
      </c>
      <c r="H22" s="198" t="s">
        <v>155</v>
      </c>
      <c r="I22" s="209">
        <v>1</v>
      </c>
      <c r="J22" s="563">
        <v>4363200</v>
      </c>
      <c r="K22" s="299">
        <f t="shared" si="1"/>
        <v>3490560</v>
      </c>
      <c r="L22" s="210"/>
    </row>
    <row r="23" spans="1:12" ht="22.5" customHeight="1">
      <c r="A23" s="202">
        <v>13</v>
      </c>
      <c r="B23" s="203" t="s">
        <v>167</v>
      </c>
      <c r="C23" s="204" t="s">
        <v>168</v>
      </c>
      <c r="D23" s="205" t="s">
        <v>116</v>
      </c>
      <c r="E23" s="206" t="s">
        <v>169</v>
      </c>
      <c r="F23" s="207" t="s">
        <v>151</v>
      </c>
      <c r="G23" s="208" t="s">
        <v>19</v>
      </c>
      <c r="H23" s="198" t="s">
        <v>170</v>
      </c>
      <c r="I23" s="209">
        <v>1</v>
      </c>
      <c r="J23" s="563">
        <v>4363200</v>
      </c>
      <c r="K23" s="299">
        <f t="shared" si="1"/>
        <v>3490560</v>
      </c>
      <c r="L23" s="210"/>
    </row>
    <row r="24" spans="1:12" ht="22.5" customHeight="1">
      <c r="A24" s="202">
        <v>14</v>
      </c>
      <c r="B24" s="203" t="s">
        <v>171</v>
      </c>
      <c r="C24" s="204" t="s">
        <v>37</v>
      </c>
      <c r="D24" s="205" t="s">
        <v>33</v>
      </c>
      <c r="E24" s="206" t="s">
        <v>172</v>
      </c>
      <c r="F24" s="207" t="s">
        <v>151</v>
      </c>
      <c r="G24" s="208" t="s">
        <v>7</v>
      </c>
      <c r="H24" s="198" t="s">
        <v>173</v>
      </c>
      <c r="I24" s="209">
        <v>1</v>
      </c>
      <c r="J24" s="563">
        <v>4363200</v>
      </c>
      <c r="K24" s="299">
        <f t="shared" si="1"/>
        <v>3490560</v>
      </c>
      <c r="L24" s="210"/>
    </row>
    <row r="25" spans="1:12" ht="22.5" customHeight="1">
      <c r="A25" s="202">
        <v>15</v>
      </c>
      <c r="B25" s="203" t="s">
        <v>181</v>
      </c>
      <c r="C25" s="204" t="s">
        <v>182</v>
      </c>
      <c r="D25" s="205" t="s">
        <v>55</v>
      </c>
      <c r="E25" s="206" t="s">
        <v>183</v>
      </c>
      <c r="F25" s="207" t="s">
        <v>151</v>
      </c>
      <c r="G25" s="208" t="s">
        <v>19</v>
      </c>
      <c r="H25" s="198" t="s">
        <v>184</v>
      </c>
      <c r="I25" s="209">
        <v>1</v>
      </c>
      <c r="J25" s="563">
        <v>4363200</v>
      </c>
      <c r="K25" s="299">
        <f t="shared" si="1"/>
        <v>3490560</v>
      </c>
      <c r="L25" s="210"/>
    </row>
    <row r="26" spans="1:12" ht="22.5" customHeight="1">
      <c r="A26" s="202">
        <v>16</v>
      </c>
      <c r="B26" s="203" t="s">
        <v>194</v>
      </c>
      <c r="C26" s="204" t="s">
        <v>148</v>
      </c>
      <c r="D26" s="205" t="s">
        <v>62</v>
      </c>
      <c r="E26" s="206" t="s">
        <v>163</v>
      </c>
      <c r="F26" s="207" t="s">
        <v>193</v>
      </c>
      <c r="G26" s="208" t="s">
        <v>19</v>
      </c>
      <c r="H26" s="198" t="s">
        <v>54</v>
      </c>
      <c r="I26" s="209">
        <v>1</v>
      </c>
      <c r="J26" s="563">
        <v>4363200</v>
      </c>
      <c r="K26" s="299">
        <f t="shared" si="1"/>
        <v>3490560</v>
      </c>
      <c r="L26" s="210"/>
    </row>
    <row r="27" spans="1:12" ht="22.5" customHeight="1">
      <c r="A27" s="202">
        <v>17</v>
      </c>
      <c r="B27" s="203" t="s">
        <v>195</v>
      </c>
      <c r="C27" s="204" t="s">
        <v>196</v>
      </c>
      <c r="D27" s="205" t="s">
        <v>62</v>
      </c>
      <c r="E27" s="206" t="s">
        <v>197</v>
      </c>
      <c r="F27" s="207" t="s">
        <v>193</v>
      </c>
      <c r="G27" s="208" t="s">
        <v>7</v>
      </c>
      <c r="H27" s="198" t="s">
        <v>198</v>
      </c>
      <c r="I27" s="209">
        <v>1</v>
      </c>
      <c r="J27" s="563">
        <v>4363200</v>
      </c>
      <c r="K27" s="299">
        <f t="shared" si="1"/>
        <v>3490560</v>
      </c>
      <c r="L27" s="210"/>
    </row>
    <row r="28" spans="1:12" ht="22.5" customHeight="1">
      <c r="A28" s="202">
        <v>18</v>
      </c>
      <c r="B28" s="203" t="s">
        <v>201</v>
      </c>
      <c r="C28" s="204" t="s">
        <v>165</v>
      </c>
      <c r="D28" s="205" t="s">
        <v>202</v>
      </c>
      <c r="E28" s="206" t="s">
        <v>203</v>
      </c>
      <c r="F28" s="207" t="s">
        <v>193</v>
      </c>
      <c r="G28" s="208" t="s">
        <v>28</v>
      </c>
      <c r="H28" s="198" t="s">
        <v>20</v>
      </c>
      <c r="I28" s="209">
        <v>1</v>
      </c>
      <c r="J28" s="563">
        <v>4363200</v>
      </c>
      <c r="K28" s="299">
        <f t="shared" si="1"/>
        <v>3490560</v>
      </c>
      <c r="L28" s="210"/>
    </row>
    <row r="29" spans="1:12" ht="22.5" customHeight="1">
      <c r="A29" s="202">
        <v>19</v>
      </c>
      <c r="B29" s="210" t="s">
        <v>207</v>
      </c>
      <c r="C29" s="204" t="s">
        <v>208</v>
      </c>
      <c r="D29" s="205" t="s">
        <v>149</v>
      </c>
      <c r="E29" s="206" t="s">
        <v>209</v>
      </c>
      <c r="F29" s="207" t="s">
        <v>204</v>
      </c>
      <c r="G29" s="208" t="s">
        <v>19</v>
      </c>
      <c r="H29" s="198" t="s">
        <v>403</v>
      </c>
      <c r="I29" s="209">
        <v>1</v>
      </c>
      <c r="J29" s="563">
        <v>4363200</v>
      </c>
      <c r="K29" s="299">
        <f t="shared" si="1"/>
        <v>3490560</v>
      </c>
      <c r="L29" s="210"/>
    </row>
    <row r="30" spans="1:12" ht="22.5" customHeight="1">
      <c r="A30" s="202">
        <v>20</v>
      </c>
      <c r="B30" s="203" t="s">
        <v>211</v>
      </c>
      <c r="C30" s="204" t="s">
        <v>212</v>
      </c>
      <c r="D30" s="205" t="s">
        <v>213</v>
      </c>
      <c r="E30" s="206" t="s">
        <v>214</v>
      </c>
      <c r="F30" s="207" t="s">
        <v>210</v>
      </c>
      <c r="G30" s="208" t="s">
        <v>7</v>
      </c>
      <c r="H30" s="198" t="s">
        <v>145</v>
      </c>
      <c r="I30" s="209">
        <v>1</v>
      </c>
      <c r="J30" s="563">
        <v>4363200</v>
      </c>
      <c r="K30" s="299">
        <f t="shared" si="1"/>
        <v>3490560</v>
      </c>
      <c r="L30" s="210"/>
    </row>
    <row r="31" spans="1:12" ht="22.5" customHeight="1">
      <c r="A31" s="202">
        <v>21</v>
      </c>
      <c r="B31" s="210" t="s">
        <v>227</v>
      </c>
      <c r="C31" s="204" t="s">
        <v>228</v>
      </c>
      <c r="D31" s="205" t="s">
        <v>49</v>
      </c>
      <c r="E31" s="206" t="s">
        <v>229</v>
      </c>
      <c r="F31" s="207" t="s">
        <v>221</v>
      </c>
      <c r="G31" s="208" t="s">
        <v>19</v>
      </c>
      <c r="H31" s="198" t="s">
        <v>230</v>
      </c>
      <c r="I31" s="209">
        <v>1</v>
      </c>
      <c r="J31" s="563">
        <v>6480000</v>
      </c>
      <c r="K31" s="299">
        <f t="shared" si="1"/>
        <v>5184000</v>
      </c>
      <c r="L31" s="210"/>
    </row>
    <row r="32" spans="1:12" ht="22.5" customHeight="1">
      <c r="A32" s="202">
        <v>22</v>
      </c>
      <c r="B32" s="210" t="s">
        <v>235</v>
      </c>
      <c r="C32" s="204" t="s">
        <v>73</v>
      </c>
      <c r="D32" s="205" t="s">
        <v>53</v>
      </c>
      <c r="E32" s="206" t="s">
        <v>236</v>
      </c>
      <c r="F32" s="207" t="s">
        <v>231</v>
      </c>
      <c r="G32" s="208" t="s">
        <v>19</v>
      </c>
      <c r="H32" s="198" t="s">
        <v>237</v>
      </c>
      <c r="I32" s="209">
        <v>1</v>
      </c>
      <c r="J32" s="563">
        <v>6480000</v>
      </c>
      <c r="K32" s="299">
        <f t="shared" si="1"/>
        <v>5184000</v>
      </c>
      <c r="L32" s="210"/>
    </row>
    <row r="33" spans="1:13" ht="22.5" customHeight="1">
      <c r="A33" s="202">
        <v>23</v>
      </c>
      <c r="B33" s="210" t="s">
        <v>232</v>
      </c>
      <c r="C33" s="204" t="s">
        <v>131</v>
      </c>
      <c r="D33" s="205" t="s">
        <v>233</v>
      </c>
      <c r="E33" s="206" t="s">
        <v>234</v>
      </c>
      <c r="F33" s="207" t="s">
        <v>231</v>
      </c>
      <c r="G33" s="208" t="s">
        <v>19</v>
      </c>
      <c r="H33" s="198" t="s">
        <v>155</v>
      </c>
      <c r="I33" s="209">
        <v>1</v>
      </c>
      <c r="J33" s="563">
        <v>6480000</v>
      </c>
      <c r="K33" s="299">
        <f t="shared" si="1"/>
        <v>5184000</v>
      </c>
      <c r="L33" s="210"/>
    </row>
    <row r="34" spans="1:13" ht="22.5" customHeight="1">
      <c r="A34" s="202">
        <v>24</v>
      </c>
      <c r="B34" s="210" t="s">
        <v>238</v>
      </c>
      <c r="C34" s="204" t="s">
        <v>239</v>
      </c>
      <c r="D34" s="205" t="s">
        <v>55</v>
      </c>
      <c r="E34" s="206" t="s">
        <v>240</v>
      </c>
      <c r="F34" s="207" t="s">
        <v>231</v>
      </c>
      <c r="G34" s="208" t="s">
        <v>16</v>
      </c>
      <c r="H34" s="198" t="s">
        <v>69</v>
      </c>
      <c r="I34" s="209">
        <v>1</v>
      </c>
      <c r="J34" s="563">
        <v>6480000</v>
      </c>
      <c r="K34" s="299">
        <f t="shared" si="1"/>
        <v>5184000</v>
      </c>
      <c r="L34" s="210"/>
    </row>
    <row r="35" spans="1:13" ht="22.5" customHeight="1">
      <c r="A35" s="202">
        <v>25</v>
      </c>
      <c r="B35" s="210" t="s">
        <v>248</v>
      </c>
      <c r="C35" s="204" t="s">
        <v>249</v>
      </c>
      <c r="D35" s="205" t="s">
        <v>55</v>
      </c>
      <c r="E35" s="206" t="s">
        <v>250</v>
      </c>
      <c r="F35" s="207" t="s">
        <v>231</v>
      </c>
      <c r="G35" s="208" t="s">
        <v>19</v>
      </c>
      <c r="H35" s="198" t="s">
        <v>20</v>
      </c>
      <c r="I35" s="209">
        <v>1</v>
      </c>
      <c r="J35" s="563">
        <v>6480000</v>
      </c>
      <c r="K35" s="299">
        <f t="shared" si="1"/>
        <v>5184000</v>
      </c>
      <c r="L35" s="210"/>
    </row>
    <row r="36" spans="1:13" ht="22.5" customHeight="1">
      <c r="A36" s="202">
        <v>26</v>
      </c>
      <c r="B36" s="210" t="s">
        <v>251</v>
      </c>
      <c r="C36" s="204" t="s">
        <v>252</v>
      </c>
      <c r="D36" s="205" t="s">
        <v>109</v>
      </c>
      <c r="E36" s="206" t="s">
        <v>253</v>
      </c>
      <c r="F36" s="207" t="s">
        <v>254</v>
      </c>
      <c r="G36" s="208" t="s">
        <v>19</v>
      </c>
      <c r="H36" s="198" t="s">
        <v>386</v>
      </c>
      <c r="I36" s="209">
        <v>1</v>
      </c>
      <c r="J36" s="563">
        <v>6480000</v>
      </c>
      <c r="K36" s="299">
        <f t="shared" si="1"/>
        <v>5184000</v>
      </c>
      <c r="L36" s="210"/>
    </row>
    <row r="37" spans="1:13" ht="22.5" customHeight="1">
      <c r="A37" s="202">
        <v>27</v>
      </c>
      <c r="B37" s="210" t="s">
        <v>256</v>
      </c>
      <c r="C37" s="204" t="s">
        <v>257</v>
      </c>
      <c r="D37" s="205" t="s">
        <v>96</v>
      </c>
      <c r="E37" s="206" t="s">
        <v>258</v>
      </c>
      <c r="F37" s="207" t="s">
        <v>259</v>
      </c>
      <c r="G37" s="208" t="s">
        <v>19</v>
      </c>
      <c r="H37" s="198" t="s">
        <v>387</v>
      </c>
      <c r="I37" s="209">
        <v>1</v>
      </c>
      <c r="J37" s="563">
        <v>6480000</v>
      </c>
      <c r="K37" s="299">
        <f t="shared" si="1"/>
        <v>5184000</v>
      </c>
      <c r="L37" s="210"/>
    </row>
    <row r="38" spans="1:13" ht="22.5" customHeight="1">
      <c r="A38" s="202">
        <v>28</v>
      </c>
      <c r="B38" s="210" t="s">
        <v>260</v>
      </c>
      <c r="C38" s="204" t="s">
        <v>222</v>
      </c>
      <c r="D38" s="205" t="s">
        <v>57</v>
      </c>
      <c r="E38" s="206" t="s">
        <v>261</v>
      </c>
      <c r="F38" s="207" t="s">
        <v>259</v>
      </c>
      <c r="G38" s="208" t="s">
        <v>16</v>
      </c>
      <c r="H38" s="198" t="s">
        <v>388</v>
      </c>
      <c r="I38" s="209">
        <v>1</v>
      </c>
      <c r="J38" s="563">
        <v>6480000</v>
      </c>
      <c r="K38" s="299">
        <f t="shared" si="1"/>
        <v>5184000</v>
      </c>
      <c r="L38" s="210"/>
    </row>
    <row r="39" spans="1:13" ht="22.5" customHeight="1">
      <c r="A39" s="202">
        <v>29</v>
      </c>
      <c r="B39" s="210" t="s">
        <v>262</v>
      </c>
      <c r="C39" s="204" t="s">
        <v>263</v>
      </c>
      <c r="D39" s="205" t="s">
        <v>264</v>
      </c>
      <c r="E39" s="206" t="s">
        <v>265</v>
      </c>
      <c r="F39" s="207" t="s">
        <v>259</v>
      </c>
      <c r="G39" s="208" t="s">
        <v>19</v>
      </c>
      <c r="H39" s="198" t="s">
        <v>36</v>
      </c>
      <c r="I39" s="209">
        <v>1</v>
      </c>
      <c r="J39" s="563">
        <v>6480000</v>
      </c>
      <c r="K39" s="299">
        <f t="shared" si="1"/>
        <v>5184000</v>
      </c>
      <c r="L39" s="210"/>
    </row>
    <row r="40" spans="1:13" ht="22.5" customHeight="1">
      <c r="A40" s="202">
        <v>30</v>
      </c>
      <c r="B40" s="210" t="s">
        <v>404</v>
      </c>
      <c r="C40" s="212" t="s">
        <v>351</v>
      </c>
      <c r="D40" s="198" t="s">
        <v>356</v>
      </c>
      <c r="E40" s="206" t="s">
        <v>405</v>
      </c>
      <c r="F40" s="202" t="s">
        <v>352</v>
      </c>
      <c r="G40" s="208" t="s">
        <v>19</v>
      </c>
      <c r="H40" s="198" t="s">
        <v>36</v>
      </c>
      <c r="I40" s="209">
        <v>1</v>
      </c>
      <c r="J40" s="563">
        <v>5940000</v>
      </c>
      <c r="K40" s="299">
        <f t="shared" si="1"/>
        <v>4752000</v>
      </c>
      <c r="L40" s="210"/>
    </row>
    <row r="41" spans="1:13" ht="22.5" customHeight="1">
      <c r="A41" s="202">
        <v>31</v>
      </c>
      <c r="B41" s="210" t="s">
        <v>406</v>
      </c>
      <c r="C41" s="212" t="s">
        <v>355</v>
      </c>
      <c r="D41" s="198" t="s">
        <v>90</v>
      </c>
      <c r="E41" s="206" t="s">
        <v>407</v>
      </c>
      <c r="F41" s="202" t="s">
        <v>352</v>
      </c>
      <c r="G41" s="208" t="s">
        <v>16</v>
      </c>
      <c r="H41" s="213" t="s">
        <v>363</v>
      </c>
      <c r="I41" s="209">
        <v>1</v>
      </c>
      <c r="J41" s="563">
        <v>5940000</v>
      </c>
      <c r="K41" s="299">
        <f t="shared" si="1"/>
        <v>4752000</v>
      </c>
      <c r="L41" s="210"/>
    </row>
    <row r="42" spans="1:13" ht="22.5" customHeight="1">
      <c r="A42" s="202">
        <v>32</v>
      </c>
      <c r="B42" s="210" t="s">
        <v>409</v>
      </c>
      <c r="C42" s="212" t="s">
        <v>357</v>
      </c>
      <c r="D42" s="198" t="s">
        <v>85</v>
      </c>
      <c r="E42" s="206" t="s">
        <v>410</v>
      </c>
      <c r="F42" s="202" t="s">
        <v>361</v>
      </c>
      <c r="G42" s="208" t="s">
        <v>19</v>
      </c>
      <c r="H42" s="198" t="s">
        <v>364</v>
      </c>
      <c r="I42" s="209">
        <v>1</v>
      </c>
      <c r="J42" s="563">
        <v>5940000</v>
      </c>
      <c r="K42" s="299">
        <f t="shared" si="1"/>
        <v>4752000</v>
      </c>
      <c r="L42" s="210"/>
    </row>
    <row r="43" spans="1:13" ht="22.5" customHeight="1">
      <c r="A43" s="202">
        <v>33</v>
      </c>
      <c r="B43" s="210" t="s">
        <v>411</v>
      </c>
      <c r="C43" s="212" t="s">
        <v>359</v>
      </c>
      <c r="D43" s="198" t="s">
        <v>45</v>
      </c>
      <c r="E43" s="206" t="s">
        <v>412</v>
      </c>
      <c r="F43" s="202" t="s">
        <v>354</v>
      </c>
      <c r="G43" s="208" t="s">
        <v>19</v>
      </c>
      <c r="H43" s="198" t="s">
        <v>366</v>
      </c>
      <c r="I43" s="209">
        <v>1</v>
      </c>
      <c r="J43" s="563">
        <v>4968000</v>
      </c>
      <c r="K43" s="299">
        <f t="shared" si="1"/>
        <v>3974400</v>
      </c>
      <c r="L43" s="210"/>
    </row>
    <row r="44" spans="1:13" ht="22.5" customHeight="1">
      <c r="A44" s="202">
        <v>34</v>
      </c>
      <c r="B44" s="210" t="s">
        <v>413</v>
      </c>
      <c r="C44" s="212" t="s">
        <v>358</v>
      </c>
      <c r="D44" s="198" t="s">
        <v>49</v>
      </c>
      <c r="E44" s="206" t="s">
        <v>414</v>
      </c>
      <c r="F44" s="202" t="s">
        <v>354</v>
      </c>
      <c r="G44" s="208" t="s">
        <v>19</v>
      </c>
      <c r="H44" s="198" t="s">
        <v>365</v>
      </c>
      <c r="I44" s="209">
        <v>1</v>
      </c>
      <c r="J44" s="563">
        <f>5292000+648000</f>
        <v>5940000</v>
      </c>
      <c r="K44" s="299">
        <f t="shared" si="1"/>
        <v>4752000</v>
      </c>
      <c r="L44" s="210"/>
      <c r="M44" s="125"/>
    </row>
    <row r="45" spans="1:13" ht="22.5" customHeight="1">
      <c r="A45" s="202">
        <v>35</v>
      </c>
      <c r="B45" s="210" t="s">
        <v>415</v>
      </c>
      <c r="C45" s="212" t="s">
        <v>360</v>
      </c>
      <c r="D45" s="198" t="s">
        <v>24</v>
      </c>
      <c r="E45" s="206" t="s">
        <v>416</v>
      </c>
      <c r="F45" s="202" t="s">
        <v>362</v>
      </c>
      <c r="G45" s="208" t="s">
        <v>19</v>
      </c>
      <c r="H45" s="198" t="s">
        <v>367</v>
      </c>
      <c r="I45" s="209">
        <v>1</v>
      </c>
      <c r="J45" s="563">
        <v>5292000</v>
      </c>
      <c r="K45" s="299">
        <f t="shared" si="1"/>
        <v>4233600</v>
      </c>
      <c r="L45" s="210"/>
    </row>
    <row r="46" spans="1:13" ht="22.5" customHeight="1">
      <c r="A46" s="202">
        <v>36</v>
      </c>
      <c r="B46" s="210" t="s">
        <v>1720</v>
      </c>
      <c r="C46" s="212" t="s">
        <v>1721</v>
      </c>
      <c r="D46" s="198" t="s">
        <v>1722</v>
      </c>
      <c r="E46" s="206" t="s">
        <v>1723</v>
      </c>
      <c r="F46" s="202" t="s">
        <v>1697</v>
      </c>
      <c r="G46" s="208" t="s">
        <v>19</v>
      </c>
      <c r="H46" s="198" t="s">
        <v>145</v>
      </c>
      <c r="I46" s="209">
        <v>1</v>
      </c>
      <c r="J46" s="563">
        <v>3055000</v>
      </c>
      <c r="K46" s="299">
        <f t="shared" si="1"/>
        <v>2444000</v>
      </c>
      <c r="L46" s="210"/>
    </row>
    <row r="47" spans="1:13" ht="22.5" customHeight="1">
      <c r="A47" s="202">
        <v>37</v>
      </c>
      <c r="B47" s="210" t="s">
        <v>1714</v>
      </c>
      <c r="C47" s="212" t="s">
        <v>1715</v>
      </c>
      <c r="D47" s="198" t="s">
        <v>650</v>
      </c>
      <c r="E47" s="206" t="s">
        <v>1716</v>
      </c>
      <c r="F47" s="202" t="s">
        <v>1697</v>
      </c>
      <c r="G47" s="208" t="s">
        <v>19</v>
      </c>
      <c r="H47" s="198" t="s">
        <v>36</v>
      </c>
      <c r="I47" s="209">
        <v>1</v>
      </c>
      <c r="J47" s="563">
        <v>3760000</v>
      </c>
      <c r="K47" s="299">
        <f t="shared" si="1"/>
        <v>3008000</v>
      </c>
      <c r="L47" s="210"/>
    </row>
    <row r="48" spans="1:13" ht="22.5" customHeight="1">
      <c r="A48" s="202">
        <v>38</v>
      </c>
      <c r="B48" s="210" t="s">
        <v>1733</v>
      </c>
      <c r="C48" s="212" t="s">
        <v>1734</v>
      </c>
      <c r="D48" s="198" t="s">
        <v>118</v>
      </c>
      <c r="E48" s="206" t="s">
        <v>1735</v>
      </c>
      <c r="F48" s="202" t="s">
        <v>1732</v>
      </c>
      <c r="G48" s="208" t="s">
        <v>7</v>
      </c>
      <c r="H48" s="198" t="s">
        <v>1736</v>
      </c>
      <c r="I48" s="209">
        <v>1</v>
      </c>
      <c r="J48" s="563">
        <v>3055000</v>
      </c>
      <c r="K48" s="299">
        <f t="shared" si="1"/>
        <v>2444000</v>
      </c>
      <c r="L48" s="210"/>
    </row>
    <row r="49" spans="1:12" ht="22.5" customHeight="1">
      <c r="A49" s="202">
        <v>39</v>
      </c>
      <c r="B49" s="210" t="s">
        <v>1768</v>
      </c>
      <c r="C49" s="212" t="s">
        <v>1769</v>
      </c>
      <c r="D49" s="198" t="s">
        <v>517</v>
      </c>
      <c r="E49" s="206" t="s">
        <v>1770</v>
      </c>
      <c r="F49" s="202" t="s">
        <v>1765</v>
      </c>
      <c r="G49" s="208" t="s">
        <v>19</v>
      </c>
      <c r="H49" s="198" t="s">
        <v>20</v>
      </c>
      <c r="I49" s="209">
        <v>1</v>
      </c>
      <c r="J49" s="563">
        <v>3055000</v>
      </c>
      <c r="K49" s="299">
        <f t="shared" si="1"/>
        <v>2444000</v>
      </c>
      <c r="L49" s="210"/>
    </row>
    <row r="50" spans="1:12" ht="22.5" customHeight="1">
      <c r="A50" s="202">
        <v>40</v>
      </c>
      <c r="B50" s="210" t="s">
        <v>1793</v>
      </c>
      <c r="C50" s="212" t="s">
        <v>1794</v>
      </c>
      <c r="D50" s="198" t="s">
        <v>513</v>
      </c>
      <c r="E50" s="206" t="s">
        <v>640</v>
      </c>
      <c r="F50" s="202" t="s">
        <v>1795</v>
      </c>
      <c r="G50" s="208" t="s">
        <v>19</v>
      </c>
      <c r="H50" s="198" t="s">
        <v>1796</v>
      </c>
      <c r="I50" s="209">
        <v>1</v>
      </c>
      <c r="J50" s="563">
        <v>3760000</v>
      </c>
      <c r="K50" s="299">
        <f t="shared" si="1"/>
        <v>3008000</v>
      </c>
      <c r="L50" s="210"/>
    </row>
    <row r="51" spans="1:12" ht="22.5" customHeight="1">
      <c r="A51" s="202">
        <v>41</v>
      </c>
      <c r="B51" s="210" t="s">
        <v>102</v>
      </c>
      <c r="C51" s="204" t="s">
        <v>103</v>
      </c>
      <c r="D51" s="205" t="s">
        <v>85</v>
      </c>
      <c r="E51" s="211" t="s">
        <v>104</v>
      </c>
      <c r="F51" s="207" t="s">
        <v>348</v>
      </c>
      <c r="G51" s="208" t="s">
        <v>7</v>
      </c>
      <c r="H51" s="214" t="s">
        <v>341</v>
      </c>
      <c r="I51" s="215">
        <v>0.5</v>
      </c>
      <c r="J51" s="563">
        <v>7797556.7999999998</v>
      </c>
      <c r="K51" s="299">
        <f>J51/2/10*4</f>
        <v>1559511.3599999999</v>
      </c>
      <c r="L51" s="210"/>
    </row>
    <row r="52" spans="1:12" ht="22.5" customHeight="1">
      <c r="A52" s="202">
        <v>42</v>
      </c>
      <c r="B52" s="203" t="s">
        <v>108</v>
      </c>
      <c r="C52" s="204" t="s">
        <v>52</v>
      </c>
      <c r="D52" s="205" t="s">
        <v>109</v>
      </c>
      <c r="E52" s="206" t="s">
        <v>107</v>
      </c>
      <c r="F52" s="207" t="s">
        <v>349</v>
      </c>
      <c r="G52" s="208" t="s">
        <v>7</v>
      </c>
      <c r="H52" s="216" t="s">
        <v>342</v>
      </c>
      <c r="I52" s="215">
        <v>0.5</v>
      </c>
      <c r="J52" s="563">
        <v>7797556.7999999998</v>
      </c>
      <c r="K52" s="299">
        <f>J52/2/10*4</f>
        <v>1559511.3599999999</v>
      </c>
      <c r="L52" s="210"/>
    </row>
    <row r="53" spans="1:12" ht="22.5" customHeight="1">
      <c r="A53" s="202">
        <v>43</v>
      </c>
      <c r="B53" s="203" t="s">
        <v>157</v>
      </c>
      <c r="C53" s="204" t="s">
        <v>158</v>
      </c>
      <c r="D53" s="205" t="s">
        <v>56</v>
      </c>
      <c r="E53" s="206" t="s">
        <v>159</v>
      </c>
      <c r="F53" s="207" t="s">
        <v>151</v>
      </c>
      <c r="G53" s="208" t="s">
        <v>7</v>
      </c>
      <c r="H53" s="216" t="s">
        <v>342</v>
      </c>
      <c r="I53" s="215">
        <v>0.5</v>
      </c>
      <c r="J53" s="563">
        <v>4363200</v>
      </c>
      <c r="K53" s="299">
        <f t="shared" ref="K53:K54" si="2">J53/2/5*4</f>
        <v>1745280</v>
      </c>
      <c r="L53" s="210"/>
    </row>
    <row r="54" spans="1:12" ht="22.5" customHeight="1">
      <c r="A54" s="202">
        <v>44</v>
      </c>
      <c r="B54" s="210" t="s">
        <v>223</v>
      </c>
      <c r="C54" s="204" t="s">
        <v>224</v>
      </c>
      <c r="D54" s="205" t="s">
        <v>225</v>
      </c>
      <c r="E54" s="206" t="s">
        <v>226</v>
      </c>
      <c r="F54" s="207" t="s">
        <v>221</v>
      </c>
      <c r="G54" s="208" t="s">
        <v>19</v>
      </c>
      <c r="H54" s="216" t="s">
        <v>342</v>
      </c>
      <c r="I54" s="215">
        <v>0.5</v>
      </c>
      <c r="J54" s="563">
        <v>6480000</v>
      </c>
      <c r="K54" s="299">
        <f t="shared" si="2"/>
        <v>2592000</v>
      </c>
      <c r="L54" s="210"/>
    </row>
    <row r="55" spans="1:12" s="7" customFormat="1" ht="22.5" customHeight="1">
      <c r="A55" s="217" t="s">
        <v>340</v>
      </c>
      <c r="B55" s="218" t="s">
        <v>337</v>
      </c>
      <c r="C55" s="219"/>
      <c r="D55" s="219"/>
      <c r="E55" s="219"/>
      <c r="F55" s="219"/>
      <c r="G55" s="219"/>
      <c r="H55" s="219"/>
      <c r="I55" s="219"/>
      <c r="J55" s="300"/>
      <c r="K55" s="301"/>
      <c r="L55" s="220"/>
    </row>
    <row r="56" spans="1:12" ht="22.5" customHeight="1">
      <c r="A56" s="202">
        <v>45</v>
      </c>
      <c r="B56" s="210" t="s">
        <v>1389</v>
      </c>
      <c r="C56" s="212" t="s">
        <v>1390</v>
      </c>
      <c r="D56" s="198" t="s">
        <v>1391</v>
      </c>
      <c r="E56" s="221" t="s">
        <v>1392</v>
      </c>
      <c r="F56" s="202" t="s">
        <v>346</v>
      </c>
      <c r="G56" s="222" t="s">
        <v>16</v>
      </c>
      <c r="H56" s="198" t="s">
        <v>454</v>
      </c>
      <c r="I56" s="531">
        <v>0.7</v>
      </c>
      <c r="J56" s="563">
        <v>7797556.7999999998</v>
      </c>
      <c r="K56" s="299">
        <f>J56*0.7/10*4</f>
        <v>2183315.9040000001</v>
      </c>
      <c r="L56" s="210"/>
    </row>
    <row r="57" spans="1:12" ht="22.5" customHeight="1">
      <c r="A57" s="202">
        <v>46</v>
      </c>
      <c r="B57" s="203" t="s">
        <v>890</v>
      </c>
      <c r="C57" s="204" t="s">
        <v>22</v>
      </c>
      <c r="D57" s="205" t="s">
        <v>891</v>
      </c>
      <c r="E57" s="206" t="s">
        <v>892</v>
      </c>
      <c r="F57" s="207" t="s">
        <v>346</v>
      </c>
      <c r="G57" s="208" t="s">
        <v>16</v>
      </c>
      <c r="H57" s="205" t="s">
        <v>14</v>
      </c>
      <c r="I57" s="532">
        <v>1</v>
      </c>
      <c r="J57" s="563">
        <v>7797556.7999999998</v>
      </c>
      <c r="K57" s="299">
        <f>J57/10*4</f>
        <v>3119022.7199999997</v>
      </c>
      <c r="L57" s="210"/>
    </row>
    <row r="58" spans="1:12" ht="22.5" customHeight="1">
      <c r="A58" s="202">
        <v>47</v>
      </c>
      <c r="B58" s="203" t="s">
        <v>1249</v>
      </c>
      <c r="C58" s="204" t="s">
        <v>1250</v>
      </c>
      <c r="D58" s="205" t="s">
        <v>1251</v>
      </c>
      <c r="E58" s="206" t="s">
        <v>1252</v>
      </c>
      <c r="F58" s="207" t="s">
        <v>346</v>
      </c>
      <c r="G58" s="208" t="s">
        <v>28</v>
      </c>
      <c r="H58" s="205" t="s">
        <v>8</v>
      </c>
      <c r="I58" s="532">
        <v>1</v>
      </c>
      <c r="J58" s="563">
        <v>7797556.7999999998</v>
      </c>
      <c r="K58" s="299">
        <f>J58/10*4</f>
        <v>3119022.7199999997</v>
      </c>
      <c r="L58" s="210"/>
    </row>
    <row r="59" spans="1:12" ht="22.5" customHeight="1">
      <c r="A59" s="202">
        <v>48</v>
      </c>
      <c r="B59" s="203" t="s">
        <v>651</v>
      </c>
      <c r="C59" s="204" t="s">
        <v>652</v>
      </c>
      <c r="D59" s="205" t="s">
        <v>653</v>
      </c>
      <c r="E59" s="206" t="s">
        <v>654</v>
      </c>
      <c r="F59" s="207" t="s">
        <v>346</v>
      </c>
      <c r="G59" s="208" t="s">
        <v>7</v>
      </c>
      <c r="H59" s="205" t="s">
        <v>8</v>
      </c>
      <c r="I59" s="532">
        <v>1</v>
      </c>
      <c r="J59" s="563">
        <v>7797556.7999999998</v>
      </c>
      <c r="K59" s="299">
        <f>J59/10*4</f>
        <v>3119022.7199999997</v>
      </c>
      <c r="L59" s="210"/>
    </row>
    <row r="60" spans="1:12" ht="22.5" customHeight="1">
      <c r="A60" s="202">
        <v>49</v>
      </c>
      <c r="B60" s="210" t="s">
        <v>1393</v>
      </c>
      <c r="C60" s="204" t="s">
        <v>1394</v>
      </c>
      <c r="D60" s="205" t="s">
        <v>138</v>
      </c>
      <c r="E60" s="206" t="s">
        <v>1395</v>
      </c>
      <c r="F60" s="207" t="s">
        <v>347</v>
      </c>
      <c r="G60" s="208" t="s">
        <v>1396</v>
      </c>
      <c r="H60" s="205" t="s">
        <v>1397</v>
      </c>
      <c r="I60" s="532">
        <v>0.7</v>
      </c>
      <c r="J60" s="563">
        <v>7797556.7999999998</v>
      </c>
      <c r="K60" s="299">
        <f>J60*0.7/10*4</f>
        <v>2183315.9040000001</v>
      </c>
      <c r="L60" s="210"/>
    </row>
    <row r="61" spans="1:12" ht="22.5" customHeight="1">
      <c r="A61" s="202">
        <v>50</v>
      </c>
      <c r="B61" s="210" t="s">
        <v>1398</v>
      </c>
      <c r="C61" s="204" t="s">
        <v>1399</v>
      </c>
      <c r="D61" s="205" t="s">
        <v>1400</v>
      </c>
      <c r="E61" s="206" t="s">
        <v>1401</v>
      </c>
      <c r="F61" s="207" t="s">
        <v>347</v>
      </c>
      <c r="G61" s="208" t="s">
        <v>7</v>
      </c>
      <c r="H61" s="205" t="s">
        <v>14</v>
      </c>
      <c r="I61" s="532">
        <v>1</v>
      </c>
      <c r="J61" s="563">
        <v>7797556.7999999998</v>
      </c>
      <c r="K61" s="299">
        <f>J61/10*4</f>
        <v>3119022.7199999997</v>
      </c>
      <c r="L61" s="210"/>
    </row>
    <row r="62" spans="1:12" ht="22.5" customHeight="1">
      <c r="A62" s="202">
        <v>51</v>
      </c>
      <c r="B62" s="203" t="s">
        <v>483</v>
      </c>
      <c r="C62" s="204" t="s">
        <v>27</v>
      </c>
      <c r="D62" s="205" t="s">
        <v>39</v>
      </c>
      <c r="E62" s="206" t="s">
        <v>484</v>
      </c>
      <c r="F62" s="207" t="s">
        <v>347</v>
      </c>
      <c r="G62" s="208" t="s">
        <v>28</v>
      </c>
      <c r="H62" s="205" t="s">
        <v>8</v>
      </c>
      <c r="I62" s="532">
        <v>1</v>
      </c>
      <c r="J62" s="563">
        <v>7797556.7999999998</v>
      </c>
      <c r="K62" s="299">
        <f t="shared" ref="K62:K68" si="3">J62/10*4</f>
        <v>3119022.7199999997</v>
      </c>
      <c r="L62" s="210"/>
    </row>
    <row r="63" spans="1:12" ht="22.5" customHeight="1">
      <c r="A63" s="202">
        <v>52</v>
      </c>
      <c r="B63" s="210" t="s">
        <v>658</v>
      </c>
      <c r="C63" s="204" t="s">
        <v>627</v>
      </c>
      <c r="D63" s="205" t="s">
        <v>650</v>
      </c>
      <c r="E63" s="206" t="s">
        <v>659</v>
      </c>
      <c r="F63" s="207" t="s">
        <v>347</v>
      </c>
      <c r="G63" s="208" t="s">
        <v>16</v>
      </c>
      <c r="H63" s="205" t="s">
        <v>8</v>
      </c>
      <c r="I63" s="532">
        <v>1</v>
      </c>
      <c r="J63" s="563">
        <v>7797556.7999999998</v>
      </c>
      <c r="K63" s="299">
        <f t="shared" si="3"/>
        <v>3119022.7199999997</v>
      </c>
      <c r="L63" s="210"/>
    </row>
    <row r="64" spans="1:12" ht="22.5" customHeight="1">
      <c r="A64" s="202">
        <v>53</v>
      </c>
      <c r="B64" s="203" t="s">
        <v>660</v>
      </c>
      <c r="C64" s="204" t="s">
        <v>12</v>
      </c>
      <c r="D64" s="205" t="s">
        <v>650</v>
      </c>
      <c r="E64" s="206" t="s">
        <v>661</v>
      </c>
      <c r="F64" s="207" t="s">
        <v>347</v>
      </c>
      <c r="G64" s="208" t="s">
        <v>7</v>
      </c>
      <c r="H64" s="205" t="s">
        <v>8</v>
      </c>
      <c r="I64" s="532">
        <v>1</v>
      </c>
      <c r="J64" s="563">
        <v>7797556.7999999998</v>
      </c>
      <c r="K64" s="299">
        <f t="shared" si="3"/>
        <v>3119022.7199999997</v>
      </c>
      <c r="L64" s="210"/>
    </row>
    <row r="65" spans="1:12" ht="22.5" customHeight="1">
      <c r="A65" s="202">
        <v>54</v>
      </c>
      <c r="B65" s="203" t="s">
        <v>1325</v>
      </c>
      <c r="C65" s="204" t="s">
        <v>1326</v>
      </c>
      <c r="D65" s="205" t="s">
        <v>26</v>
      </c>
      <c r="E65" s="206" t="s">
        <v>1327</v>
      </c>
      <c r="F65" s="207" t="s">
        <v>347</v>
      </c>
      <c r="G65" s="208" t="s">
        <v>16</v>
      </c>
      <c r="H65" s="205" t="s">
        <v>8</v>
      </c>
      <c r="I65" s="532">
        <v>1</v>
      </c>
      <c r="J65" s="563">
        <v>7797556.7999999998</v>
      </c>
      <c r="K65" s="299">
        <f t="shared" si="3"/>
        <v>3119022.7199999997</v>
      </c>
      <c r="L65" s="210"/>
    </row>
    <row r="66" spans="1:12" ht="22.5" customHeight="1">
      <c r="A66" s="202">
        <v>55</v>
      </c>
      <c r="B66" s="210" t="s">
        <v>1112</v>
      </c>
      <c r="C66" s="204" t="s">
        <v>785</v>
      </c>
      <c r="D66" s="205" t="s">
        <v>94</v>
      </c>
      <c r="E66" s="211" t="s">
        <v>1113</v>
      </c>
      <c r="F66" s="207" t="s">
        <v>347</v>
      </c>
      <c r="G66" s="208" t="s">
        <v>28</v>
      </c>
      <c r="H66" s="205" t="s">
        <v>8</v>
      </c>
      <c r="I66" s="532">
        <v>1</v>
      </c>
      <c r="J66" s="563">
        <v>7797556.7999999998</v>
      </c>
      <c r="K66" s="299">
        <f t="shared" si="3"/>
        <v>3119022.7199999997</v>
      </c>
      <c r="L66" s="210"/>
    </row>
    <row r="67" spans="1:12" ht="22.5" customHeight="1">
      <c r="A67" s="202">
        <v>56</v>
      </c>
      <c r="B67" s="203" t="s">
        <v>1057</v>
      </c>
      <c r="C67" s="204" t="s">
        <v>21</v>
      </c>
      <c r="D67" s="205" t="s">
        <v>1058</v>
      </c>
      <c r="E67" s="206" t="s">
        <v>1059</v>
      </c>
      <c r="F67" s="207" t="s">
        <v>347</v>
      </c>
      <c r="G67" s="208" t="s">
        <v>16</v>
      </c>
      <c r="H67" s="205" t="s">
        <v>8</v>
      </c>
      <c r="I67" s="532">
        <v>1</v>
      </c>
      <c r="J67" s="563">
        <v>7797556.7999999998</v>
      </c>
      <c r="K67" s="299">
        <f t="shared" si="3"/>
        <v>3119022.7199999997</v>
      </c>
      <c r="L67" s="210"/>
    </row>
    <row r="68" spans="1:12" ht="22.5" customHeight="1">
      <c r="A68" s="202">
        <v>57</v>
      </c>
      <c r="B68" s="203" t="s">
        <v>655</v>
      </c>
      <c r="C68" s="204" t="s">
        <v>656</v>
      </c>
      <c r="D68" s="205" t="s">
        <v>649</v>
      </c>
      <c r="E68" s="206" t="s">
        <v>657</v>
      </c>
      <c r="F68" s="207" t="s">
        <v>347</v>
      </c>
      <c r="G68" s="208" t="s">
        <v>572</v>
      </c>
      <c r="H68" s="205" t="s">
        <v>8</v>
      </c>
      <c r="I68" s="532">
        <v>1</v>
      </c>
      <c r="J68" s="563">
        <v>7797556.7999999998</v>
      </c>
      <c r="K68" s="299">
        <f t="shared" si="3"/>
        <v>3119022.7199999997</v>
      </c>
      <c r="L68" s="210"/>
    </row>
    <row r="69" spans="1:12" ht="22.5" customHeight="1">
      <c r="A69" s="202">
        <v>58</v>
      </c>
      <c r="B69" s="210" t="s">
        <v>1402</v>
      </c>
      <c r="C69" s="212" t="s">
        <v>23</v>
      </c>
      <c r="D69" s="198" t="s">
        <v>1014</v>
      </c>
      <c r="E69" s="221" t="s">
        <v>1403</v>
      </c>
      <c r="F69" s="202" t="s">
        <v>348</v>
      </c>
      <c r="G69" s="222" t="s">
        <v>542</v>
      </c>
      <c r="H69" s="198" t="s">
        <v>454</v>
      </c>
      <c r="I69" s="531">
        <v>0.7</v>
      </c>
      <c r="J69" s="563">
        <v>7797556.7999999998</v>
      </c>
      <c r="K69" s="299">
        <f>J69*0.7/10*4</f>
        <v>2183315.9040000001</v>
      </c>
      <c r="L69" s="210"/>
    </row>
    <row r="70" spans="1:12" ht="22.5" customHeight="1">
      <c r="A70" s="202">
        <v>59</v>
      </c>
      <c r="B70" s="203" t="s">
        <v>1328</v>
      </c>
      <c r="C70" s="204" t="s">
        <v>1329</v>
      </c>
      <c r="D70" s="205" t="s">
        <v>1188</v>
      </c>
      <c r="E70" s="206" t="s">
        <v>1330</v>
      </c>
      <c r="F70" s="207" t="s">
        <v>348</v>
      </c>
      <c r="G70" s="208" t="s">
        <v>467</v>
      </c>
      <c r="H70" s="205" t="s">
        <v>8</v>
      </c>
      <c r="I70" s="532">
        <v>1</v>
      </c>
      <c r="J70" s="563">
        <v>7797556.7999999998</v>
      </c>
      <c r="K70" s="299">
        <f>J70/10*4</f>
        <v>3119022.7199999997</v>
      </c>
      <c r="L70" s="210"/>
    </row>
    <row r="71" spans="1:12" ht="22.5" customHeight="1">
      <c r="A71" s="202">
        <v>60</v>
      </c>
      <c r="B71" s="203" t="s">
        <v>485</v>
      </c>
      <c r="C71" s="204" t="s">
        <v>65</v>
      </c>
      <c r="D71" s="205" t="s">
        <v>80</v>
      </c>
      <c r="E71" s="206" t="s">
        <v>486</v>
      </c>
      <c r="F71" s="207" t="s">
        <v>348</v>
      </c>
      <c r="G71" s="208" t="s">
        <v>28</v>
      </c>
      <c r="H71" s="205" t="s">
        <v>14</v>
      </c>
      <c r="I71" s="532">
        <v>1</v>
      </c>
      <c r="J71" s="563">
        <v>7797556.7999999998</v>
      </c>
      <c r="K71" s="299">
        <f t="shared" ref="K71:K73" si="4">J71/10*4</f>
        <v>3119022.7199999997</v>
      </c>
      <c r="L71" s="210"/>
    </row>
    <row r="72" spans="1:12" ht="22.5" customHeight="1">
      <c r="A72" s="202">
        <v>61</v>
      </c>
      <c r="B72" s="203" t="s">
        <v>665</v>
      </c>
      <c r="C72" s="204" t="s">
        <v>666</v>
      </c>
      <c r="D72" s="205" t="s">
        <v>67</v>
      </c>
      <c r="E72" s="206" t="s">
        <v>667</v>
      </c>
      <c r="F72" s="207" t="s">
        <v>348</v>
      </c>
      <c r="G72" s="208" t="s">
        <v>7</v>
      </c>
      <c r="H72" s="205" t="s">
        <v>14</v>
      </c>
      <c r="I72" s="532">
        <v>1</v>
      </c>
      <c r="J72" s="563">
        <v>7797556.7999999998</v>
      </c>
      <c r="K72" s="299">
        <f t="shared" si="4"/>
        <v>3119022.7199999997</v>
      </c>
      <c r="L72" s="210"/>
    </row>
    <row r="73" spans="1:12" ht="22.5" customHeight="1">
      <c r="A73" s="202">
        <v>62</v>
      </c>
      <c r="B73" s="203" t="s">
        <v>662</v>
      </c>
      <c r="C73" s="204" t="s">
        <v>663</v>
      </c>
      <c r="D73" s="205" t="s">
        <v>83</v>
      </c>
      <c r="E73" s="206" t="s">
        <v>664</v>
      </c>
      <c r="F73" s="207" t="s">
        <v>348</v>
      </c>
      <c r="G73" s="208" t="s">
        <v>7</v>
      </c>
      <c r="H73" s="205" t="s">
        <v>14</v>
      </c>
      <c r="I73" s="532">
        <v>1</v>
      </c>
      <c r="J73" s="563">
        <v>7797556.7999999998</v>
      </c>
      <c r="K73" s="299">
        <f t="shared" si="4"/>
        <v>3119022.7199999997</v>
      </c>
      <c r="L73" s="210"/>
    </row>
    <row r="74" spans="1:12" ht="22.5" customHeight="1">
      <c r="A74" s="202">
        <v>63</v>
      </c>
      <c r="B74" s="210" t="s">
        <v>1404</v>
      </c>
      <c r="C74" s="212" t="s">
        <v>1405</v>
      </c>
      <c r="D74" s="198" t="s">
        <v>1406</v>
      </c>
      <c r="E74" s="221" t="s">
        <v>1407</v>
      </c>
      <c r="F74" s="202" t="s">
        <v>349</v>
      </c>
      <c r="G74" s="222" t="s">
        <v>7</v>
      </c>
      <c r="H74" s="198" t="s">
        <v>454</v>
      </c>
      <c r="I74" s="531">
        <v>0.7</v>
      </c>
      <c r="J74" s="563">
        <v>7797556.7999999998</v>
      </c>
      <c r="K74" s="299">
        <f>J74*0.7/10*4</f>
        <v>2183315.9040000001</v>
      </c>
      <c r="L74" s="210"/>
    </row>
    <row r="75" spans="1:12" ht="22.5" customHeight="1">
      <c r="A75" s="202">
        <v>64</v>
      </c>
      <c r="B75" s="210" t="s">
        <v>1509</v>
      </c>
      <c r="C75" s="204" t="s">
        <v>1510</v>
      </c>
      <c r="D75" s="205" t="s">
        <v>60</v>
      </c>
      <c r="E75" s="206" t="s">
        <v>1511</v>
      </c>
      <c r="F75" s="207" t="s">
        <v>349</v>
      </c>
      <c r="G75" s="208" t="s">
        <v>7</v>
      </c>
      <c r="H75" s="205" t="s">
        <v>454</v>
      </c>
      <c r="I75" s="532">
        <v>0.7</v>
      </c>
      <c r="J75" s="563">
        <v>7797556.7999999998</v>
      </c>
      <c r="K75" s="299">
        <f t="shared" ref="K75:K76" si="5">J75*0.7/10*4</f>
        <v>2183315.9040000001</v>
      </c>
      <c r="L75" s="210"/>
    </row>
    <row r="76" spans="1:12" ht="22.5" customHeight="1">
      <c r="A76" s="202">
        <v>65</v>
      </c>
      <c r="B76" s="210" t="s">
        <v>1412</v>
      </c>
      <c r="C76" s="212" t="s">
        <v>124</v>
      </c>
      <c r="D76" s="198" t="s">
        <v>1413</v>
      </c>
      <c r="E76" s="221" t="s">
        <v>1414</v>
      </c>
      <c r="F76" s="202" t="s">
        <v>349</v>
      </c>
      <c r="G76" s="222" t="s">
        <v>7</v>
      </c>
      <c r="H76" s="198" t="s">
        <v>454</v>
      </c>
      <c r="I76" s="531">
        <v>0.7</v>
      </c>
      <c r="J76" s="563">
        <v>7797556.7999999998</v>
      </c>
      <c r="K76" s="299">
        <f t="shared" si="5"/>
        <v>2183315.9040000001</v>
      </c>
      <c r="L76" s="210"/>
    </row>
    <row r="77" spans="1:12" ht="22.5" customHeight="1">
      <c r="A77" s="202">
        <v>66</v>
      </c>
      <c r="B77" s="210" t="s">
        <v>1408</v>
      </c>
      <c r="C77" s="212" t="s">
        <v>1409</v>
      </c>
      <c r="D77" s="198" t="s">
        <v>1410</v>
      </c>
      <c r="E77" s="221" t="s">
        <v>1411</v>
      </c>
      <c r="F77" s="202" t="s">
        <v>349</v>
      </c>
      <c r="G77" s="222" t="s">
        <v>7</v>
      </c>
      <c r="H77" s="198" t="s">
        <v>8</v>
      </c>
      <c r="I77" s="531">
        <v>1</v>
      </c>
      <c r="J77" s="563">
        <v>7797556.7999999998</v>
      </c>
      <c r="K77" s="299">
        <f>J77/10*4</f>
        <v>3119022.7199999997</v>
      </c>
      <c r="L77" s="210"/>
    </row>
    <row r="78" spans="1:12" ht="22.5" customHeight="1">
      <c r="A78" s="202">
        <v>67</v>
      </c>
      <c r="B78" s="203" t="s">
        <v>1235</v>
      </c>
      <c r="C78" s="204" t="s">
        <v>78</v>
      </c>
      <c r="D78" s="205" t="s">
        <v>49</v>
      </c>
      <c r="E78" s="206" t="s">
        <v>1236</v>
      </c>
      <c r="F78" s="207" t="s">
        <v>349</v>
      </c>
      <c r="G78" s="208" t="s">
        <v>7</v>
      </c>
      <c r="H78" s="205" t="s">
        <v>1237</v>
      </c>
      <c r="I78" s="532">
        <v>1</v>
      </c>
      <c r="J78" s="563">
        <v>7797556.7999999998</v>
      </c>
      <c r="K78" s="299">
        <f>J78/10*4</f>
        <v>3119022.7199999997</v>
      </c>
      <c r="L78" s="210"/>
    </row>
    <row r="79" spans="1:12" ht="22.5" customHeight="1">
      <c r="A79" s="202">
        <v>68</v>
      </c>
      <c r="B79" s="210" t="s">
        <v>1415</v>
      </c>
      <c r="C79" s="212" t="s">
        <v>73</v>
      </c>
      <c r="D79" s="198" t="s">
        <v>1416</v>
      </c>
      <c r="E79" s="221" t="s">
        <v>1417</v>
      </c>
      <c r="F79" s="202" t="s">
        <v>491</v>
      </c>
      <c r="G79" s="222" t="s">
        <v>28</v>
      </c>
      <c r="H79" s="198" t="s">
        <v>454</v>
      </c>
      <c r="I79" s="531">
        <v>0.7</v>
      </c>
      <c r="J79" s="563">
        <v>7797556.7999999998</v>
      </c>
      <c r="K79" s="299">
        <f>J79*0.7/10*4</f>
        <v>2183315.9040000001</v>
      </c>
      <c r="L79" s="210"/>
    </row>
    <row r="80" spans="1:12" ht="22.5" customHeight="1">
      <c r="A80" s="202">
        <v>69</v>
      </c>
      <c r="B80" s="210" t="s">
        <v>1418</v>
      </c>
      <c r="C80" s="212" t="s">
        <v>1419</v>
      </c>
      <c r="D80" s="198" t="s">
        <v>33</v>
      </c>
      <c r="E80" s="221" t="s">
        <v>1420</v>
      </c>
      <c r="F80" s="202" t="s">
        <v>491</v>
      </c>
      <c r="G80" s="222" t="s">
        <v>28</v>
      </c>
      <c r="H80" s="198" t="s">
        <v>454</v>
      </c>
      <c r="I80" s="531">
        <v>0.7</v>
      </c>
      <c r="J80" s="563">
        <v>7797556.7999999998</v>
      </c>
      <c r="K80" s="299">
        <f t="shared" ref="K80:K83" si="6">J80*0.7/10*4</f>
        <v>2183315.9040000001</v>
      </c>
      <c r="L80" s="210"/>
    </row>
    <row r="81" spans="1:12" ht="22.5" customHeight="1">
      <c r="A81" s="202">
        <v>70</v>
      </c>
      <c r="B81" s="210" t="s">
        <v>1421</v>
      </c>
      <c r="C81" s="212" t="s">
        <v>751</v>
      </c>
      <c r="D81" s="198" t="s">
        <v>55</v>
      </c>
      <c r="E81" s="221" t="s">
        <v>1422</v>
      </c>
      <c r="F81" s="202" t="s">
        <v>491</v>
      </c>
      <c r="G81" s="222" t="s">
        <v>28</v>
      </c>
      <c r="H81" s="198" t="s">
        <v>454</v>
      </c>
      <c r="I81" s="531">
        <v>0.7</v>
      </c>
      <c r="J81" s="563">
        <v>7797556.7999999998</v>
      </c>
      <c r="K81" s="299">
        <f t="shared" si="6"/>
        <v>2183315.9040000001</v>
      </c>
      <c r="L81" s="210"/>
    </row>
    <row r="82" spans="1:12" ht="22.5" customHeight="1">
      <c r="A82" s="202">
        <v>71</v>
      </c>
      <c r="B82" s="210" t="s">
        <v>1427</v>
      </c>
      <c r="C82" s="212" t="s">
        <v>1428</v>
      </c>
      <c r="D82" s="198" t="s">
        <v>851</v>
      </c>
      <c r="E82" s="221" t="s">
        <v>1429</v>
      </c>
      <c r="F82" s="202" t="s">
        <v>491</v>
      </c>
      <c r="G82" s="222" t="s">
        <v>28</v>
      </c>
      <c r="H82" s="198" t="s">
        <v>454</v>
      </c>
      <c r="I82" s="531">
        <v>0.7</v>
      </c>
      <c r="J82" s="563">
        <v>7797556.7999999998</v>
      </c>
      <c r="K82" s="299">
        <f t="shared" si="6"/>
        <v>2183315.9040000001</v>
      </c>
      <c r="L82" s="210"/>
    </row>
    <row r="83" spans="1:12" ht="22.5" customHeight="1">
      <c r="A83" s="202">
        <v>72</v>
      </c>
      <c r="B83" s="210" t="s">
        <v>1423</v>
      </c>
      <c r="C83" s="212" t="s">
        <v>1424</v>
      </c>
      <c r="D83" s="198" t="s">
        <v>1425</v>
      </c>
      <c r="E83" s="221" t="s">
        <v>1426</v>
      </c>
      <c r="F83" s="202" t="s">
        <v>491</v>
      </c>
      <c r="G83" s="222" t="s">
        <v>34</v>
      </c>
      <c r="H83" s="198" t="s">
        <v>454</v>
      </c>
      <c r="I83" s="531">
        <v>0.7</v>
      </c>
      <c r="J83" s="563">
        <v>7797556.7999999998</v>
      </c>
      <c r="K83" s="299">
        <f t="shared" si="6"/>
        <v>2183315.9040000001</v>
      </c>
      <c r="L83" s="210"/>
    </row>
    <row r="84" spans="1:12" ht="22.5" customHeight="1">
      <c r="A84" s="202">
        <v>73</v>
      </c>
      <c r="B84" s="203" t="s">
        <v>671</v>
      </c>
      <c r="C84" s="204" t="s">
        <v>672</v>
      </c>
      <c r="D84" s="205" t="s">
        <v>57</v>
      </c>
      <c r="E84" s="206" t="s">
        <v>673</v>
      </c>
      <c r="F84" s="207" t="s">
        <v>491</v>
      </c>
      <c r="G84" s="208" t="s">
        <v>28</v>
      </c>
      <c r="H84" s="205" t="s">
        <v>8</v>
      </c>
      <c r="I84" s="532">
        <v>1</v>
      </c>
      <c r="J84" s="563">
        <v>7797556.7999999998</v>
      </c>
      <c r="K84" s="299">
        <f>J84/10*4</f>
        <v>3119022.7199999997</v>
      </c>
      <c r="L84" s="210"/>
    </row>
    <row r="85" spans="1:12" ht="22.5" customHeight="1">
      <c r="A85" s="202">
        <v>74</v>
      </c>
      <c r="B85" s="203" t="s">
        <v>674</v>
      </c>
      <c r="C85" s="204" t="s">
        <v>562</v>
      </c>
      <c r="D85" s="205" t="s">
        <v>675</v>
      </c>
      <c r="E85" s="206" t="s">
        <v>676</v>
      </c>
      <c r="F85" s="207" t="s">
        <v>491</v>
      </c>
      <c r="G85" s="208" t="s">
        <v>28</v>
      </c>
      <c r="H85" s="205" t="s">
        <v>8</v>
      </c>
      <c r="I85" s="532">
        <v>1</v>
      </c>
      <c r="J85" s="563">
        <v>7797556.7999999998</v>
      </c>
      <c r="K85" s="299">
        <f t="shared" ref="K85:K93" si="7">J85/10*4</f>
        <v>3119022.7199999997</v>
      </c>
      <c r="L85" s="210"/>
    </row>
    <row r="86" spans="1:12" ht="22.5" customHeight="1">
      <c r="A86" s="202">
        <v>75</v>
      </c>
      <c r="B86" s="210" t="s">
        <v>492</v>
      </c>
      <c r="C86" s="204" t="s">
        <v>73</v>
      </c>
      <c r="D86" s="205" t="s">
        <v>493</v>
      </c>
      <c r="E86" s="211" t="s">
        <v>494</v>
      </c>
      <c r="F86" s="207" t="s">
        <v>491</v>
      </c>
      <c r="G86" s="208" t="s">
        <v>28</v>
      </c>
      <c r="H86" s="205" t="s">
        <v>8</v>
      </c>
      <c r="I86" s="532">
        <v>1</v>
      </c>
      <c r="J86" s="563">
        <v>7797556.7999999998</v>
      </c>
      <c r="K86" s="299">
        <f t="shared" si="7"/>
        <v>3119022.7199999997</v>
      </c>
      <c r="L86" s="210"/>
    </row>
    <row r="87" spans="1:12" ht="22.5" customHeight="1">
      <c r="A87" s="202">
        <v>76</v>
      </c>
      <c r="B87" s="203" t="s">
        <v>487</v>
      </c>
      <c r="C87" s="204" t="s">
        <v>488</v>
      </c>
      <c r="D87" s="205" t="s">
        <v>489</v>
      </c>
      <c r="E87" s="206" t="s">
        <v>490</v>
      </c>
      <c r="F87" s="207" t="s">
        <v>491</v>
      </c>
      <c r="G87" s="208" t="s">
        <v>28</v>
      </c>
      <c r="H87" s="205" t="s">
        <v>8</v>
      </c>
      <c r="I87" s="532">
        <v>1</v>
      </c>
      <c r="J87" s="563">
        <v>7797556.7999999998</v>
      </c>
      <c r="K87" s="299">
        <f t="shared" si="7"/>
        <v>3119022.7199999997</v>
      </c>
      <c r="L87" s="210"/>
    </row>
    <row r="88" spans="1:12" ht="22.5" customHeight="1">
      <c r="A88" s="202">
        <v>77</v>
      </c>
      <c r="B88" s="203" t="s">
        <v>677</v>
      </c>
      <c r="C88" s="204" t="s">
        <v>12</v>
      </c>
      <c r="D88" s="205" t="s">
        <v>81</v>
      </c>
      <c r="E88" s="206" t="s">
        <v>678</v>
      </c>
      <c r="F88" s="207" t="s">
        <v>491</v>
      </c>
      <c r="G88" s="208" t="s">
        <v>28</v>
      </c>
      <c r="H88" s="205" t="s">
        <v>8</v>
      </c>
      <c r="I88" s="532">
        <v>1</v>
      </c>
      <c r="J88" s="563">
        <v>7797556.7999999998</v>
      </c>
      <c r="K88" s="299">
        <f t="shared" si="7"/>
        <v>3119022.7199999997</v>
      </c>
      <c r="L88" s="210"/>
    </row>
    <row r="89" spans="1:12" ht="22.5" customHeight="1">
      <c r="A89" s="202">
        <v>78</v>
      </c>
      <c r="B89" s="203" t="s">
        <v>499</v>
      </c>
      <c r="C89" s="204" t="s">
        <v>500</v>
      </c>
      <c r="D89" s="205" t="s">
        <v>117</v>
      </c>
      <c r="E89" s="206" t="s">
        <v>501</v>
      </c>
      <c r="F89" s="207" t="s">
        <v>491</v>
      </c>
      <c r="G89" s="208" t="s">
        <v>34</v>
      </c>
      <c r="H89" s="205" t="s">
        <v>8</v>
      </c>
      <c r="I89" s="532">
        <v>1</v>
      </c>
      <c r="J89" s="563">
        <v>7797556.7999999998</v>
      </c>
      <c r="K89" s="299">
        <f t="shared" si="7"/>
        <v>3119022.7199999997</v>
      </c>
      <c r="L89" s="210"/>
    </row>
    <row r="90" spans="1:12" ht="22.5" customHeight="1">
      <c r="A90" s="202">
        <v>79</v>
      </c>
      <c r="B90" s="203" t="s">
        <v>495</v>
      </c>
      <c r="C90" s="204" t="s">
        <v>43</v>
      </c>
      <c r="D90" s="205" t="s">
        <v>76</v>
      </c>
      <c r="E90" s="206" t="s">
        <v>496</v>
      </c>
      <c r="F90" s="207" t="s">
        <v>491</v>
      </c>
      <c r="G90" s="208" t="s">
        <v>28</v>
      </c>
      <c r="H90" s="205" t="s">
        <v>14</v>
      </c>
      <c r="I90" s="532">
        <v>1</v>
      </c>
      <c r="J90" s="563">
        <v>7797556.7999999998</v>
      </c>
      <c r="K90" s="299">
        <f t="shared" si="7"/>
        <v>3119022.7199999997</v>
      </c>
      <c r="L90" s="210"/>
    </row>
    <row r="91" spans="1:12" ht="22.5" customHeight="1">
      <c r="A91" s="202">
        <v>80</v>
      </c>
      <c r="B91" s="203" t="s">
        <v>497</v>
      </c>
      <c r="C91" s="204" t="s">
        <v>462</v>
      </c>
      <c r="D91" s="205" t="s">
        <v>118</v>
      </c>
      <c r="E91" s="206" t="s">
        <v>498</v>
      </c>
      <c r="F91" s="207" t="s">
        <v>491</v>
      </c>
      <c r="G91" s="208" t="s">
        <v>28</v>
      </c>
      <c r="H91" s="205" t="s">
        <v>8</v>
      </c>
      <c r="I91" s="532">
        <v>1</v>
      </c>
      <c r="J91" s="563">
        <v>7797556.7999999998</v>
      </c>
      <c r="K91" s="299">
        <f t="shared" si="7"/>
        <v>3119022.7199999997</v>
      </c>
      <c r="L91" s="210"/>
    </row>
    <row r="92" spans="1:12" ht="22.5" customHeight="1">
      <c r="A92" s="202">
        <v>81</v>
      </c>
      <c r="B92" s="203" t="s">
        <v>668</v>
      </c>
      <c r="C92" s="204" t="s">
        <v>79</v>
      </c>
      <c r="D92" s="205" t="s">
        <v>83</v>
      </c>
      <c r="E92" s="206" t="s">
        <v>669</v>
      </c>
      <c r="F92" s="207" t="s">
        <v>491</v>
      </c>
      <c r="G92" s="208" t="s">
        <v>670</v>
      </c>
      <c r="H92" s="205" t="s">
        <v>8</v>
      </c>
      <c r="I92" s="532">
        <v>1</v>
      </c>
      <c r="J92" s="563">
        <v>7797556.7999999998</v>
      </c>
      <c r="K92" s="299">
        <f t="shared" si="7"/>
        <v>3119022.7199999997</v>
      </c>
      <c r="L92" s="210"/>
    </row>
    <row r="93" spans="1:12" ht="22.5" customHeight="1">
      <c r="A93" s="202">
        <v>82</v>
      </c>
      <c r="B93" s="203" t="s">
        <v>1253</v>
      </c>
      <c r="C93" s="204" t="s">
        <v>1254</v>
      </c>
      <c r="D93" s="205" t="s">
        <v>59</v>
      </c>
      <c r="E93" s="206" t="s">
        <v>1255</v>
      </c>
      <c r="F93" s="207" t="s">
        <v>491</v>
      </c>
      <c r="G93" s="208" t="s">
        <v>34</v>
      </c>
      <c r="H93" s="205" t="s">
        <v>8</v>
      </c>
      <c r="I93" s="532">
        <v>1</v>
      </c>
      <c r="J93" s="563">
        <v>7797556.7999999998</v>
      </c>
      <c r="K93" s="299">
        <f t="shared" si="7"/>
        <v>3119022.7199999997</v>
      </c>
      <c r="L93" s="210"/>
    </row>
    <row r="94" spans="1:12" ht="22.5" customHeight="1">
      <c r="A94" s="202">
        <v>83</v>
      </c>
      <c r="B94" s="210" t="s">
        <v>1435</v>
      </c>
      <c r="C94" s="212" t="s">
        <v>1436</v>
      </c>
      <c r="D94" s="198" t="s">
        <v>1437</v>
      </c>
      <c r="E94" s="221" t="s">
        <v>1438</v>
      </c>
      <c r="F94" s="202" t="s">
        <v>506</v>
      </c>
      <c r="G94" s="222" t="s">
        <v>7</v>
      </c>
      <c r="H94" s="198" t="s">
        <v>454</v>
      </c>
      <c r="I94" s="531">
        <v>0.7</v>
      </c>
      <c r="J94" s="563">
        <v>7797556.7999999998</v>
      </c>
      <c r="K94" s="299">
        <f>J94*0.7/10*4</f>
        <v>2183315.9040000001</v>
      </c>
      <c r="L94" s="210"/>
    </row>
    <row r="95" spans="1:12" ht="22.5" customHeight="1">
      <c r="A95" s="202">
        <v>84</v>
      </c>
      <c r="B95" s="210" t="s">
        <v>1432</v>
      </c>
      <c r="C95" s="212" t="s">
        <v>1433</v>
      </c>
      <c r="D95" s="198" t="s">
        <v>847</v>
      </c>
      <c r="E95" s="221" t="s">
        <v>1434</v>
      </c>
      <c r="F95" s="202" t="s">
        <v>506</v>
      </c>
      <c r="G95" s="222" t="s">
        <v>16</v>
      </c>
      <c r="H95" s="198" t="s">
        <v>454</v>
      </c>
      <c r="I95" s="531">
        <v>0.7</v>
      </c>
      <c r="J95" s="563">
        <v>7797556.7999999998</v>
      </c>
      <c r="K95" s="299">
        <f>J95*0.7/10*4</f>
        <v>2183315.9040000001</v>
      </c>
      <c r="L95" s="210"/>
    </row>
    <row r="96" spans="1:12" ht="22.5" customHeight="1">
      <c r="A96" s="202">
        <v>85</v>
      </c>
      <c r="B96" s="210" t="s">
        <v>1430</v>
      </c>
      <c r="C96" s="212" t="s">
        <v>713</v>
      </c>
      <c r="D96" s="198" t="s">
        <v>85</v>
      </c>
      <c r="E96" s="221" t="s">
        <v>1431</v>
      </c>
      <c r="F96" s="202" t="s">
        <v>506</v>
      </c>
      <c r="G96" s="222" t="s">
        <v>16</v>
      </c>
      <c r="H96" s="198" t="s">
        <v>454</v>
      </c>
      <c r="I96" s="531">
        <v>0.7</v>
      </c>
      <c r="J96" s="563">
        <v>7797556.7999999998</v>
      </c>
      <c r="K96" s="299">
        <f>J96*0.7/10*4</f>
        <v>2183315.9040000001</v>
      </c>
      <c r="L96" s="210"/>
    </row>
    <row r="97" spans="1:12" ht="22.5" customHeight="1">
      <c r="A97" s="202">
        <v>86</v>
      </c>
      <c r="B97" s="203" t="s">
        <v>679</v>
      </c>
      <c r="C97" s="204" t="s">
        <v>22</v>
      </c>
      <c r="D97" s="205" t="s">
        <v>680</v>
      </c>
      <c r="E97" s="206" t="s">
        <v>681</v>
      </c>
      <c r="F97" s="207" t="s">
        <v>506</v>
      </c>
      <c r="G97" s="208" t="s">
        <v>16</v>
      </c>
      <c r="H97" s="205" t="s">
        <v>8</v>
      </c>
      <c r="I97" s="532">
        <v>1</v>
      </c>
      <c r="J97" s="563">
        <v>7797556.7999999998</v>
      </c>
      <c r="K97" s="299">
        <f>J97/10*4</f>
        <v>3119022.7199999997</v>
      </c>
      <c r="L97" s="210"/>
    </row>
    <row r="98" spans="1:12" ht="22.5" customHeight="1">
      <c r="A98" s="202">
        <v>87</v>
      </c>
      <c r="B98" s="203" t="s">
        <v>511</v>
      </c>
      <c r="C98" s="204" t="s">
        <v>512</v>
      </c>
      <c r="D98" s="205" t="s">
        <v>513</v>
      </c>
      <c r="E98" s="206" t="s">
        <v>514</v>
      </c>
      <c r="F98" s="207" t="s">
        <v>506</v>
      </c>
      <c r="G98" s="208" t="s">
        <v>16</v>
      </c>
      <c r="H98" s="205" t="s">
        <v>14</v>
      </c>
      <c r="I98" s="532">
        <v>1</v>
      </c>
      <c r="J98" s="563">
        <v>7797556.7999999998</v>
      </c>
      <c r="K98" s="299">
        <f t="shared" ref="K98:K106" si="8">J98/10*4</f>
        <v>3119022.7199999997</v>
      </c>
      <c r="L98" s="210"/>
    </row>
    <row r="99" spans="1:12" ht="22.5" customHeight="1">
      <c r="A99" s="202">
        <v>88</v>
      </c>
      <c r="B99" s="203" t="s">
        <v>507</v>
      </c>
      <c r="C99" s="204" t="s">
        <v>508</v>
      </c>
      <c r="D99" s="205" t="s">
        <v>509</v>
      </c>
      <c r="E99" s="206" t="s">
        <v>510</v>
      </c>
      <c r="F99" s="207" t="s">
        <v>506</v>
      </c>
      <c r="G99" s="208" t="s">
        <v>28</v>
      </c>
      <c r="H99" s="205" t="s">
        <v>14</v>
      </c>
      <c r="I99" s="532">
        <v>1</v>
      </c>
      <c r="J99" s="563">
        <v>7797556.7999999998</v>
      </c>
      <c r="K99" s="299">
        <f t="shared" si="8"/>
        <v>3119022.7199999997</v>
      </c>
      <c r="L99" s="210"/>
    </row>
    <row r="100" spans="1:12" ht="22.5" customHeight="1">
      <c r="A100" s="202">
        <v>89</v>
      </c>
      <c r="B100" s="210" t="s">
        <v>1323</v>
      </c>
      <c r="C100" s="204" t="s">
        <v>914</v>
      </c>
      <c r="D100" s="205" t="s">
        <v>72</v>
      </c>
      <c r="E100" s="206" t="s">
        <v>1324</v>
      </c>
      <c r="F100" s="207" t="s">
        <v>506</v>
      </c>
      <c r="G100" s="208" t="s">
        <v>572</v>
      </c>
      <c r="H100" s="205" t="s">
        <v>14</v>
      </c>
      <c r="I100" s="532">
        <v>1</v>
      </c>
      <c r="J100" s="563">
        <v>7797556.7999999998</v>
      </c>
      <c r="K100" s="299">
        <f t="shared" si="8"/>
        <v>3119022.7199999997</v>
      </c>
      <c r="L100" s="210"/>
    </row>
    <row r="101" spans="1:12" ht="22.5" customHeight="1">
      <c r="A101" s="202">
        <v>90</v>
      </c>
      <c r="B101" s="203" t="s">
        <v>502</v>
      </c>
      <c r="C101" s="204" t="s">
        <v>503</v>
      </c>
      <c r="D101" s="205" t="s">
        <v>504</v>
      </c>
      <c r="E101" s="206" t="s">
        <v>505</v>
      </c>
      <c r="F101" s="207" t="s">
        <v>506</v>
      </c>
      <c r="G101" s="208" t="s">
        <v>16</v>
      </c>
      <c r="H101" s="205" t="s">
        <v>14</v>
      </c>
      <c r="I101" s="532">
        <v>1</v>
      </c>
      <c r="J101" s="563">
        <v>7797556.7999999998</v>
      </c>
      <c r="K101" s="299">
        <f t="shared" si="8"/>
        <v>3119022.7199999997</v>
      </c>
      <c r="L101" s="210"/>
    </row>
    <row r="102" spans="1:12" ht="22.5" customHeight="1">
      <c r="A102" s="202">
        <v>91</v>
      </c>
      <c r="B102" s="203" t="s">
        <v>684</v>
      </c>
      <c r="C102" s="204" t="s">
        <v>685</v>
      </c>
      <c r="D102" s="205" t="s">
        <v>49</v>
      </c>
      <c r="E102" s="206" t="s">
        <v>686</v>
      </c>
      <c r="F102" s="207" t="s">
        <v>506</v>
      </c>
      <c r="G102" s="208" t="s">
        <v>7</v>
      </c>
      <c r="H102" s="205" t="s">
        <v>8</v>
      </c>
      <c r="I102" s="532">
        <v>1</v>
      </c>
      <c r="J102" s="563">
        <v>7797556.7999999998</v>
      </c>
      <c r="K102" s="299">
        <f t="shared" si="8"/>
        <v>3119022.7199999997</v>
      </c>
      <c r="L102" s="210"/>
    </row>
    <row r="103" spans="1:12" ht="22.5" customHeight="1">
      <c r="A103" s="202">
        <v>92</v>
      </c>
      <c r="B103" s="203" t="s">
        <v>1120</v>
      </c>
      <c r="C103" s="204" t="s">
        <v>1121</v>
      </c>
      <c r="D103" s="205" t="s">
        <v>46</v>
      </c>
      <c r="E103" s="206" t="s">
        <v>1122</v>
      </c>
      <c r="F103" s="207" t="s">
        <v>506</v>
      </c>
      <c r="G103" s="208" t="s">
        <v>28</v>
      </c>
      <c r="H103" s="205" t="s">
        <v>8</v>
      </c>
      <c r="I103" s="532">
        <v>1</v>
      </c>
      <c r="J103" s="563">
        <v>7797556.7999999998</v>
      </c>
      <c r="K103" s="299">
        <f t="shared" si="8"/>
        <v>3119022.7199999997</v>
      </c>
      <c r="L103" s="210"/>
    </row>
    <row r="104" spans="1:12" ht="22.5" customHeight="1">
      <c r="A104" s="202">
        <v>93</v>
      </c>
      <c r="B104" s="203" t="s">
        <v>682</v>
      </c>
      <c r="C104" s="204" t="s">
        <v>44</v>
      </c>
      <c r="D104" s="205" t="s">
        <v>118</v>
      </c>
      <c r="E104" s="206" t="s">
        <v>683</v>
      </c>
      <c r="F104" s="207" t="s">
        <v>506</v>
      </c>
      <c r="G104" s="208" t="s">
        <v>7</v>
      </c>
      <c r="H104" s="205" t="s">
        <v>14</v>
      </c>
      <c r="I104" s="532">
        <v>1</v>
      </c>
      <c r="J104" s="563">
        <v>7797556.7999999998</v>
      </c>
      <c r="K104" s="299">
        <f t="shared" si="8"/>
        <v>3119022.7199999997</v>
      </c>
      <c r="L104" s="210"/>
    </row>
    <row r="105" spans="1:12" ht="22.5" customHeight="1">
      <c r="A105" s="202">
        <v>94</v>
      </c>
      <c r="B105" s="210" t="s">
        <v>1072</v>
      </c>
      <c r="C105" s="204" t="s">
        <v>1073</v>
      </c>
      <c r="D105" s="205" t="s">
        <v>1074</v>
      </c>
      <c r="E105" s="206" t="s">
        <v>1075</v>
      </c>
      <c r="F105" s="207" t="s">
        <v>506</v>
      </c>
      <c r="G105" s="208" t="s">
        <v>7</v>
      </c>
      <c r="H105" s="205" t="s">
        <v>14</v>
      </c>
      <c r="I105" s="532">
        <v>1</v>
      </c>
      <c r="J105" s="563">
        <v>7797556.7999999998</v>
      </c>
      <c r="K105" s="299">
        <f t="shared" si="8"/>
        <v>3119022.7199999997</v>
      </c>
      <c r="L105" s="210"/>
    </row>
    <row r="106" spans="1:12" ht="22.5" customHeight="1">
      <c r="A106" s="202">
        <v>95</v>
      </c>
      <c r="B106" s="203" t="s">
        <v>893</v>
      </c>
      <c r="C106" s="204" t="s">
        <v>894</v>
      </c>
      <c r="D106" s="205" t="s">
        <v>87</v>
      </c>
      <c r="E106" s="206" t="s">
        <v>895</v>
      </c>
      <c r="F106" s="207" t="s">
        <v>506</v>
      </c>
      <c r="G106" s="208" t="s">
        <v>16</v>
      </c>
      <c r="H106" s="205" t="s">
        <v>11</v>
      </c>
      <c r="I106" s="532">
        <v>1</v>
      </c>
      <c r="J106" s="563">
        <v>7797556.7999999998</v>
      </c>
      <c r="K106" s="299">
        <f t="shared" si="8"/>
        <v>3119022.7199999997</v>
      </c>
      <c r="L106" s="210"/>
    </row>
    <row r="107" spans="1:12" ht="22.5" customHeight="1">
      <c r="A107" s="202">
        <v>96</v>
      </c>
      <c r="B107" s="210" t="s">
        <v>1457</v>
      </c>
      <c r="C107" s="212" t="s">
        <v>1458</v>
      </c>
      <c r="D107" s="198" t="s">
        <v>137</v>
      </c>
      <c r="E107" s="221" t="s">
        <v>1459</v>
      </c>
      <c r="F107" s="202" t="s">
        <v>119</v>
      </c>
      <c r="G107" s="222" t="s">
        <v>7</v>
      </c>
      <c r="H107" s="198" t="s">
        <v>454</v>
      </c>
      <c r="I107" s="531">
        <v>0.7</v>
      </c>
      <c r="J107" s="563">
        <v>4579200</v>
      </c>
      <c r="K107" s="299">
        <f>J107*0.7/5*4</f>
        <v>2564352</v>
      </c>
      <c r="L107" s="210"/>
    </row>
    <row r="108" spans="1:12" ht="22.5" customHeight="1">
      <c r="A108" s="202">
        <v>97</v>
      </c>
      <c r="B108" s="210" t="s">
        <v>1442</v>
      </c>
      <c r="C108" s="212" t="s">
        <v>74</v>
      </c>
      <c r="D108" s="198" t="s">
        <v>1443</v>
      </c>
      <c r="E108" s="221" t="s">
        <v>1444</v>
      </c>
      <c r="F108" s="202" t="s">
        <v>119</v>
      </c>
      <c r="G108" s="222" t="s">
        <v>7</v>
      </c>
      <c r="H108" s="198" t="s">
        <v>454</v>
      </c>
      <c r="I108" s="531">
        <v>0.7</v>
      </c>
      <c r="J108" s="563">
        <v>4579200</v>
      </c>
      <c r="K108" s="299">
        <f t="shared" ref="K108:K112" si="9">J108*0.7/5*4</f>
        <v>2564352</v>
      </c>
      <c r="L108" s="210"/>
    </row>
    <row r="109" spans="1:12" ht="22.5" customHeight="1">
      <c r="A109" s="202">
        <v>98</v>
      </c>
      <c r="B109" s="210" t="s">
        <v>1454</v>
      </c>
      <c r="C109" s="212" t="s">
        <v>1455</v>
      </c>
      <c r="D109" s="198" t="s">
        <v>48</v>
      </c>
      <c r="E109" s="221" t="s">
        <v>1456</v>
      </c>
      <c r="F109" s="202" t="s">
        <v>119</v>
      </c>
      <c r="G109" s="222" t="s">
        <v>28</v>
      </c>
      <c r="H109" s="198" t="s">
        <v>454</v>
      </c>
      <c r="I109" s="531">
        <v>0.7</v>
      </c>
      <c r="J109" s="563">
        <v>4492800</v>
      </c>
      <c r="K109" s="299">
        <f t="shared" si="9"/>
        <v>2515968</v>
      </c>
      <c r="L109" s="210"/>
    </row>
    <row r="110" spans="1:12" ht="22.5" customHeight="1">
      <c r="A110" s="202">
        <v>99</v>
      </c>
      <c r="B110" s="210" t="s">
        <v>1445</v>
      </c>
      <c r="C110" s="212" t="s">
        <v>960</v>
      </c>
      <c r="D110" s="198" t="s">
        <v>1446</v>
      </c>
      <c r="E110" s="221" t="s">
        <v>1447</v>
      </c>
      <c r="F110" s="202" t="s">
        <v>119</v>
      </c>
      <c r="G110" s="222" t="s">
        <v>7</v>
      </c>
      <c r="H110" s="198" t="s">
        <v>454</v>
      </c>
      <c r="I110" s="531">
        <v>0.7</v>
      </c>
      <c r="J110" s="563">
        <v>4579200</v>
      </c>
      <c r="K110" s="299">
        <f t="shared" si="9"/>
        <v>2564352</v>
      </c>
      <c r="L110" s="210"/>
    </row>
    <row r="111" spans="1:12" ht="22.5" customHeight="1">
      <c r="A111" s="202">
        <v>100</v>
      </c>
      <c r="B111" s="210" t="s">
        <v>1448</v>
      </c>
      <c r="C111" s="212" t="s">
        <v>73</v>
      </c>
      <c r="D111" s="198" t="s">
        <v>1014</v>
      </c>
      <c r="E111" s="221" t="s">
        <v>1449</v>
      </c>
      <c r="F111" s="202" t="s">
        <v>119</v>
      </c>
      <c r="G111" s="222" t="s">
        <v>28</v>
      </c>
      <c r="H111" s="198" t="s">
        <v>454</v>
      </c>
      <c r="I111" s="531">
        <v>0.7</v>
      </c>
      <c r="J111" s="563">
        <v>4492800</v>
      </c>
      <c r="K111" s="299">
        <f t="shared" si="9"/>
        <v>2515968</v>
      </c>
      <c r="L111" s="210"/>
    </row>
    <row r="112" spans="1:12" ht="22.5" customHeight="1">
      <c r="A112" s="202">
        <v>101</v>
      </c>
      <c r="B112" s="210" t="s">
        <v>1450</v>
      </c>
      <c r="C112" s="212" t="s">
        <v>1451</v>
      </c>
      <c r="D112" s="198" t="s">
        <v>1452</v>
      </c>
      <c r="E112" s="221" t="s">
        <v>1453</v>
      </c>
      <c r="F112" s="202" t="s">
        <v>119</v>
      </c>
      <c r="G112" s="222" t="s">
        <v>28</v>
      </c>
      <c r="H112" s="198" t="s">
        <v>454</v>
      </c>
      <c r="I112" s="531">
        <v>0.7</v>
      </c>
      <c r="J112" s="563">
        <v>4492800</v>
      </c>
      <c r="K112" s="299">
        <f t="shared" si="9"/>
        <v>2515968</v>
      </c>
      <c r="L112" s="210"/>
    </row>
    <row r="113" spans="1:13" ht="22.5" customHeight="1">
      <c r="A113" s="202">
        <v>102</v>
      </c>
      <c r="B113" s="203" t="s">
        <v>519</v>
      </c>
      <c r="C113" s="204" t="s">
        <v>70</v>
      </c>
      <c r="D113" s="205" t="s">
        <v>13</v>
      </c>
      <c r="E113" s="206" t="s">
        <v>520</v>
      </c>
      <c r="F113" s="207" t="s">
        <v>119</v>
      </c>
      <c r="G113" s="208" t="s">
        <v>28</v>
      </c>
      <c r="H113" s="198" t="s">
        <v>14</v>
      </c>
      <c r="I113" s="532">
        <v>1</v>
      </c>
      <c r="J113" s="563">
        <v>4017600</v>
      </c>
      <c r="K113" s="299">
        <f t="shared" ref="K113:K123" si="10">J113/5*4</f>
        <v>3214080</v>
      </c>
      <c r="L113" s="210"/>
    </row>
    <row r="114" spans="1:13" ht="22.5" customHeight="1">
      <c r="A114" s="202">
        <v>103</v>
      </c>
      <c r="B114" s="210" t="s">
        <v>515</v>
      </c>
      <c r="C114" s="223" t="s">
        <v>516</v>
      </c>
      <c r="D114" s="224" t="s">
        <v>517</v>
      </c>
      <c r="E114" s="225" t="s">
        <v>518</v>
      </c>
      <c r="F114" s="226" t="s">
        <v>119</v>
      </c>
      <c r="G114" s="227" t="s">
        <v>7</v>
      </c>
      <c r="H114" s="224" t="s">
        <v>14</v>
      </c>
      <c r="I114" s="532">
        <v>1</v>
      </c>
      <c r="J114" s="563">
        <v>4579200</v>
      </c>
      <c r="K114" s="299">
        <f t="shared" si="10"/>
        <v>3663360</v>
      </c>
      <c r="L114" s="210"/>
    </row>
    <row r="115" spans="1:13" ht="22.5" customHeight="1">
      <c r="A115" s="202">
        <v>104</v>
      </c>
      <c r="B115" s="203" t="s">
        <v>687</v>
      </c>
      <c r="C115" s="204" t="s">
        <v>52</v>
      </c>
      <c r="D115" s="205" t="s">
        <v>688</v>
      </c>
      <c r="E115" s="206" t="s">
        <v>689</v>
      </c>
      <c r="F115" s="207" t="s">
        <v>119</v>
      </c>
      <c r="G115" s="208" t="s">
        <v>7</v>
      </c>
      <c r="H115" s="198" t="s">
        <v>11</v>
      </c>
      <c r="I115" s="532">
        <v>1</v>
      </c>
      <c r="J115" s="563">
        <v>4579200</v>
      </c>
      <c r="K115" s="299">
        <f t="shared" si="10"/>
        <v>3663360</v>
      </c>
      <c r="L115" s="210"/>
    </row>
    <row r="116" spans="1:13" ht="22.5" customHeight="1">
      <c r="A116" s="202">
        <v>105</v>
      </c>
      <c r="B116" s="203" t="s">
        <v>1123</v>
      </c>
      <c r="C116" s="204" t="s">
        <v>781</v>
      </c>
      <c r="D116" s="205" t="s">
        <v>1124</v>
      </c>
      <c r="E116" s="206" t="s">
        <v>1125</v>
      </c>
      <c r="F116" s="207" t="s">
        <v>119</v>
      </c>
      <c r="G116" s="208" t="s">
        <v>16</v>
      </c>
      <c r="H116" s="198" t="s">
        <v>8</v>
      </c>
      <c r="I116" s="532">
        <v>1</v>
      </c>
      <c r="J116" s="563">
        <v>4492800</v>
      </c>
      <c r="K116" s="299">
        <f t="shared" si="10"/>
        <v>3594240</v>
      </c>
      <c r="L116" s="210"/>
    </row>
    <row r="117" spans="1:13" ht="22.5" customHeight="1">
      <c r="A117" s="202">
        <v>106</v>
      </c>
      <c r="B117" s="210" t="s">
        <v>456</v>
      </c>
      <c r="C117" s="223" t="s">
        <v>23</v>
      </c>
      <c r="D117" s="224" t="s">
        <v>109</v>
      </c>
      <c r="E117" s="225" t="s">
        <v>457</v>
      </c>
      <c r="F117" s="226" t="s">
        <v>119</v>
      </c>
      <c r="G117" s="227" t="s">
        <v>7</v>
      </c>
      <c r="H117" s="224" t="s">
        <v>8</v>
      </c>
      <c r="I117" s="532">
        <v>1</v>
      </c>
      <c r="J117" s="563">
        <v>4579200</v>
      </c>
      <c r="K117" s="299">
        <f t="shared" si="10"/>
        <v>3663360</v>
      </c>
      <c r="L117" s="210"/>
    </row>
    <row r="118" spans="1:13" ht="22.5" customHeight="1">
      <c r="A118" s="202">
        <v>107</v>
      </c>
      <c r="B118" s="210" t="s">
        <v>694</v>
      </c>
      <c r="C118" s="204" t="s">
        <v>695</v>
      </c>
      <c r="D118" s="205" t="s">
        <v>136</v>
      </c>
      <c r="E118" s="206" t="s">
        <v>654</v>
      </c>
      <c r="F118" s="207" t="s">
        <v>119</v>
      </c>
      <c r="G118" s="208" t="s">
        <v>28</v>
      </c>
      <c r="H118" s="198" t="s">
        <v>8</v>
      </c>
      <c r="I118" s="532">
        <v>1</v>
      </c>
      <c r="J118" s="563">
        <v>4579200</v>
      </c>
      <c r="K118" s="299">
        <f t="shared" si="10"/>
        <v>3663360</v>
      </c>
      <c r="L118" s="210"/>
    </row>
    <row r="119" spans="1:13" ht="22.5" customHeight="1">
      <c r="A119" s="202">
        <v>108</v>
      </c>
      <c r="B119" s="210" t="s">
        <v>1439</v>
      </c>
      <c r="C119" s="212" t="s">
        <v>27</v>
      </c>
      <c r="D119" s="198" t="s">
        <v>1440</v>
      </c>
      <c r="E119" s="221" t="s">
        <v>1441</v>
      </c>
      <c r="F119" s="202" t="s">
        <v>119</v>
      </c>
      <c r="G119" s="222" t="s">
        <v>28</v>
      </c>
      <c r="H119" s="198" t="s">
        <v>14</v>
      </c>
      <c r="I119" s="531">
        <v>1</v>
      </c>
      <c r="J119" s="563">
        <f>3931200+648000</f>
        <v>4579200</v>
      </c>
      <c r="K119" s="299">
        <f t="shared" si="10"/>
        <v>3663360</v>
      </c>
      <c r="L119" s="210"/>
      <c r="M119" s="125"/>
    </row>
    <row r="120" spans="1:13" ht="22.5" customHeight="1">
      <c r="A120" s="202">
        <v>109</v>
      </c>
      <c r="B120" s="203" t="s">
        <v>696</v>
      </c>
      <c r="C120" s="204" t="s">
        <v>44</v>
      </c>
      <c r="D120" s="205" t="s">
        <v>697</v>
      </c>
      <c r="E120" s="206" t="s">
        <v>698</v>
      </c>
      <c r="F120" s="207" t="s">
        <v>119</v>
      </c>
      <c r="G120" s="208" t="s">
        <v>7</v>
      </c>
      <c r="H120" s="198" t="s">
        <v>11</v>
      </c>
      <c r="I120" s="532">
        <v>1</v>
      </c>
      <c r="J120" s="563">
        <v>4579200</v>
      </c>
      <c r="K120" s="299">
        <f t="shared" si="10"/>
        <v>3663360</v>
      </c>
      <c r="L120" s="210"/>
    </row>
    <row r="121" spans="1:13" ht="22.5" customHeight="1">
      <c r="A121" s="202">
        <v>110</v>
      </c>
      <c r="B121" s="203" t="s">
        <v>699</v>
      </c>
      <c r="C121" s="204" t="s">
        <v>700</v>
      </c>
      <c r="D121" s="205" t="s">
        <v>701</v>
      </c>
      <c r="E121" s="206" t="s">
        <v>702</v>
      </c>
      <c r="F121" s="207" t="s">
        <v>119</v>
      </c>
      <c r="G121" s="208" t="s">
        <v>7</v>
      </c>
      <c r="H121" s="198" t="s">
        <v>14</v>
      </c>
      <c r="I121" s="532">
        <v>1</v>
      </c>
      <c r="J121" s="563">
        <v>4492800</v>
      </c>
      <c r="K121" s="299">
        <f t="shared" si="10"/>
        <v>3594240</v>
      </c>
      <c r="L121" s="210"/>
    </row>
    <row r="122" spans="1:13" ht="22.5" customHeight="1">
      <c r="A122" s="202">
        <v>111</v>
      </c>
      <c r="B122" s="203" t="s">
        <v>1256</v>
      </c>
      <c r="C122" s="204" t="s">
        <v>1257</v>
      </c>
      <c r="D122" s="205" t="s">
        <v>46</v>
      </c>
      <c r="E122" s="206" t="s">
        <v>1258</v>
      </c>
      <c r="F122" s="207" t="s">
        <v>119</v>
      </c>
      <c r="G122" s="208" t="s">
        <v>603</v>
      </c>
      <c r="H122" s="198" t="s">
        <v>14</v>
      </c>
      <c r="I122" s="532">
        <v>1</v>
      </c>
      <c r="J122" s="563">
        <v>4492800</v>
      </c>
      <c r="K122" s="299">
        <f t="shared" si="10"/>
        <v>3594240</v>
      </c>
      <c r="L122" s="210"/>
    </row>
    <row r="123" spans="1:13" ht="22.5" customHeight="1">
      <c r="A123" s="202">
        <v>112</v>
      </c>
      <c r="B123" s="210" t="s">
        <v>690</v>
      </c>
      <c r="C123" s="204" t="s">
        <v>691</v>
      </c>
      <c r="D123" s="205" t="s">
        <v>692</v>
      </c>
      <c r="E123" s="206" t="s">
        <v>693</v>
      </c>
      <c r="F123" s="207" t="s">
        <v>119</v>
      </c>
      <c r="G123" s="208" t="s">
        <v>7</v>
      </c>
      <c r="H123" s="198" t="s">
        <v>11</v>
      </c>
      <c r="I123" s="532">
        <v>1</v>
      </c>
      <c r="J123" s="563">
        <v>4492800</v>
      </c>
      <c r="K123" s="299">
        <f t="shared" si="10"/>
        <v>3594240</v>
      </c>
      <c r="L123" s="210"/>
    </row>
    <row r="124" spans="1:13" ht="22.5" customHeight="1">
      <c r="A124" s="202">
        <v>113</v>
      </c>
      <c r="B124" s="210" t="s">
        <v>1460</v>
      </c>
      <c r="C124" s="212" t="s">
        <v>1461</v>
      </c>
      <c r="D124" s="198" t="s">
        <v>57</v>
      </c>
      <c r="E124" s="221" t="s">
        <v>1462</v>
      </c>
      <c r="F124" s="202" t="s">
        <v>129</v>
      </c>
      <c r="G124" s="222" t="s">
        <v>7</v>
      </c>
      <c r="H124" s="198" t="s">
        <v>454</v>
      </c>
      <c r="I124" s="531">
        <v>0.7</v>
      </c>
      <c r="J124" s="563">
        <v>4492800</v>
      </c>
      <c r="K124" s="299">
        <f>J124*0.7/5*4</f>
        <v>2515968</v>
      </c>
      <c r="L124" s="210"/>
    </row>
    <row r="125" spans="1:13" ht="22.5" customHeight="1">
      <c r="A125" s="202">
        <v>114</v>
      </c>
      <c r="B125" s="210" t="s">
        <v>1471</v>
      </c>
      <c r="C125" s="212" t="s">
        <v>1472</v>
      </c>
      <c r="D125" s="198" t="s">
        <v>62</v>
      </c>
      <c r="E125" s="221" t="s">
        <v>1473</v>
      </c>
      <c r="F125" s="202" t="s">
        <v>129</v>
      </c>
      <c r="G125" s="222" t="s">
        <v>7</v>
      </c>
      <c r="H125" s="198" t="s">
        <v>454</v>
      </c>
      <c r="I125" s="531">
        <v>0.7</v>
      </c>
      <c r="J125" s="563">
        <v>5054400</v>
      </c>
      <c r="K125" s="299">
        <f>J125*0.7/5*4</f>
        <v>2830464</v>
      </c>
      <c r="L125" s="210"/>
    </row>
    <row r="126" spans="1:13" ht="22.5" customHeight="1">
      <c r="A126" s="202">
        <v>115</v>
      </c>
      <c r="B126" s="210" t="s">
        <v>1463</v>
      </c>
      <c r="C126" s="212" t="s">
        <v>1464</v>
      </c>
      <c r="D126" s="198" t="s">
        <v>1465</v>
      </c>
      <c r="E126" s="221" t="s">
        <v>1466</v>
      </c>
      <c r="F126" s="202" t="s">
        <v>129</v>
      </c>
      <c r="G126" s="222" t="s">
        <v>299</v>
      </c>
      <c r="H126" s="198" t="s">
        <v>1397</v>
      </c>
      <c r="I126" s="531">
        <v>0.7</v>
      </c>
      <c r="J126" s="563">
        <f>5054400+648000</f>
        <v>5702400</v>
      </c>
      <c r="K126" s="299">
        <f>J126*0.7/5*4</f>
        <v>3193343.9999999995</v>
      </c>
      <c r="L126" s="210"/>
      <c r="M126" s="125"/>
    </row>
    <row r="127" spans="1:13" ht="22.5" customHeight="1">
      <c r="A127" s="202">
        <v>116</v>
      </c>
      <c r="B127" s="210" t="s">
        <v>1467</v>
      </c>
      <c r="C127" s="204" t="s">
        <v>1468</v>
      </c>
      <c r="D127" s="205" t="s">
        <v>1469</v>
      </c>
      <c r="E127" s="206" t="s">
        <v>1470</v>
      </c>
      <c r="F127" s="207" t="s">
        <v>129</v>
      </c>
      <c r="G127" s="208" t="s">
        <v>16</v>
      </c>
      <c r="H127" s="198" t="s">
        <v>454</v>
      </c>
      <c r="I127" s="532">
        <v>0.7</v>
      </c>
      <c r="J127" s="563">
        <v>5054400</v>
      </c>
      <c r="K127" s="299">
        <f>J127*0.7/5*4</f>
        <v>2830464</v>
      </c>
      <c r="L127" s="210"/>
    </row>
    <row r="128" spans="1:13" ht="22.5" customHeight="1">
      <c r="A128" s="202">
        <v>117</v>
      </c>
      <c r="B128" s="210" t="s">
        <v>705</v>
      </c>
      <c r="C128" s="204" t="s">
        <v>706</v>
      </c>
      <c r="D128" s="205" t="s">
        <v>50</v>
      </c>
      <c r="E128" s="206" t="s">
        <v>707</v>
      </c>
      <c r="F128" s="207" t="s">
        <v>129</v>
      </c>
      <c r="G128" s="208" t="s">
        <v>7</v>
      </c>
      <c r="H128" s="198" t="s">
        <v>14</v>
      </c>
      <c r="I128" s="532">
        <v>1</v>
      </c>
      <c r="J128" s="563">
        <v>4492800</v>
      </c>
      <c r="K128" s="299">
        <f t="shared" ref="K128:K139" si="11">J128/5*4</f>
        <v>3594240</v>
      </c>
      <c r="L128" s="210"/>
    </row>
    <row r="129" spans="1:12" ht="22.5" customHeight="1">
      <c r="A129" s="202">
        <v>118</v>
      </c>
      <c r="B129" s="210" t="s">
        <v>712</v>
      </c>
      <c r="C129" s="204" t="s">
        <v>713</v>
      </c>
      <c r="D129" s="205" t="s">
        <v>714</v>
      </c>
      <c r="E129" s="206" t="s">
        <v>715</v>
      </c>
      <c r="F129" s="207" t="s">
        <v>129</v>
      </c>
      <c r="G129" s="208" t="s">
        <v>716</v>
      </c>
      <c r="H129" s="198" t="s">
        <v>11</v>
      </c>
      <c r="I129" s="532">
        <v>1</v>
      </c>
      <c r="J129" s="563">
        <v>5054400</v>
      </c>
      <c r="K129" s="299">
        <f t="shared" si="11"/>
        <v>4043520</v>
      </c>
      <c r="L129" s="210"/>
    </row>
    <row r="130" spans="1:12" ht="22.5" customHeight="1">
      <c r="A130" s="202">
        <v>119</v>
      </c>
      <c r="B130" s="203" t="s">
        <v>130</v>
      </c>
      <c r="C130" s="204" t="s">
        <v>131</v>
      </c>
      <c r="D130" s="205" t="s">
        <v>15</v>
      </c>
      <c r="E130" s="206" t="s">
        <v>132</v>
      </c>
      <c r="F130" s="207" t="s">
        <v>129</v>
      </c>
      <c r="G130" s="208" t="s">
        <v>28</v>
      </c>
      <c r="H130" s="198" t="s">
        <v>8</v>
      </c>
      <c r="I130" s="532">
        <v>1</v>
      </c>
      <c r="J130" s="563">
        <v>5054400</v>
      </c>
      <c r="K130" s="299">
        <f t="shared" si="11"/>
        <v>4043520</v>
      </c>
      <c r="L130" s="210"/>
    </row>
    <row r="131" spans="1:12" ht="22.5" customHeight="1">
      <c r="A131" s="202">
        <v>120</v>
      </c>
      <c r="B131" s="203" t="s">
        <v>703</v>
      </c>
      <c r="C131" s="204" t="s">
        <v>131</v>
      </c>
      <c r="D131" s="205" t="s">
        <v>56</v>
      </c>
      <c r="E131" s="206" t="s">
        <v>704</v>
      </c>
      <c r="F131" s="207" t="s">
        <v>129</v>
      </c>
      <c r="G131" s="208" t="s">
        <v>28</v>
      </c>
      <c r="H131" s="198" t="s">
        <v>8</v>
      </c>
      <c r="I131" s="532">
        <v>1</v>
      </c>
      <c r="J131" s="563">
        <v>4492800</v>
      </c>
      <c r="K131" s="299">
        <f t="shared" si="11"/>
        <v>3594240</v>
      </c>
      <c r="L131" s="210"/>
    </row>
    <row r="132" spans="1:12" ht="22.5" customHeight="1">
      <c r="A132" s="202">
        <v>121</v>
      </c>
      <c r="B132" s="210" t="s">
        <v>719</v>
      </c>
      <c r="C132" s="204" t="s">
        <v>720</v>
      </c>
      <c r="D132" s="205" t="s">
        <v>136</v>
      </c>
      <c r="E132" s="206" t="s">
        <v>721</v>
      </c>
      <c r="F132" s="207" t="s">
        <v>129</v>
      </c>
      <c r="G132" s="208" t="s">
        <v>7</v>
      </c>
      <c r="H132" s="198" t="s">
        <v>8</v>
      </c>
      <c r="I132" s="532">
        <v>1</v>
      </c>
      <c r="J132" s="563">
        <v>5054400</v>
      </c>
      <c r="K132" s="299">
        <f t="shared" si="11"/>
        <v>4043520</v>
      </c>
      <c r="L132" s="210"/>
    </row>
    <row r="133" spans="1:12" ht="22.5" customHeight="1">
      <c r="A133" s="202">
        <v>122</v>
      </c>
      <c r="B133" s="203" t="s">
        <v>1076</v>
      </c>
      <c r="C133" s="204" t="s">
        <v>1077</v>
      </c>
      <c r="D133" s="205" t="s">
        <v>134</v>
      </c>
      <c r="E133" s="206" t="s">
        <v>1078</v>
      </c>
      <c r="F133" s="207" t="s">
        <v>129</v>
      </c>
      <c r="G133" s="208" t="s">
        <v>28</v>
      </c>
      <c r="H133" s="198" t="s">
        <v>8</v>
      </c>
      <c r="I133" s="532">
        <v>1</v>
      </c>
      <c r="J133" s="563">
        <v>4492800</v>
      </c>
      <c r="K133" s="299">
        <f t="shared" si="11"/>
        <v>3594240</v>
      </c>
      <c r="L133" s="210"/>
    </row>
    <row r="134" spans="1:12" ht="22.5" customHeight="1">
      <c r="A134" s="202">
        <v>123</v>
      </c>
      <c r="B134" s="203" t="s">
        <v>521</v>
      </c>
      <c r="C134" s="204" t="s">
        <v>131</v>
      </c>
      <c r="D134" s="205" t="s">
        <v>463</v>
      </c>
      <c r="E134" s="206" t="s">
        <v>522</v>
      </c>
      <c r="F134" s="207" t="s">
        <v>129</v>
      </c>
      <c r="G134" s="208" t="s">
        <v>28</v>
      </c>
      <c r="H134" s="198" t="s">
        <v>8</v>
      </c>
      <c r="I134" s="532">
        <v>1</v>
      </c>
      <c r="J134" s="563">
        <v>5054400</v>
      </c>
      <c r="K134" s="299">
        <f t="shared" si="11"/>
        <v>4043520</v>
      </c>
      <c r="L134" s="210"/>
    </row>
    <row r="135" spans="1:12" ht="22.5" customHeight="1">
      <c r="A135" s="202">
        <v>124</v>
      </c>
      <c r="B135" s="203" t="s">
        <v>722</v>
      </c>
      <c r="C135" s="204" t="s">
        <v>723</v>
      </c>
      <c r="D135" s="205" t="s">
        <v>724</v>
      </c>
      <c r="E135" s="206" t="s">
        <v>725</v>
      </c>
      <c r="F135" s="207" t="s">
        <v>129</v>
      </c>
      <c r="G135" s="208" t="s">
        <v>18</v>
      </c>
      <c r="H135" s="198" t="s">
        <v>14</v>
      </c>
      <c r="I135" s="532">
        <v>1</v>
      </c>
      <c r="J135" s="563">
        <v>4492800</v>
      </c>
      <c r="K135" s="299">
        <f t="shared" si="11"/>
        <v>3594240</v>
      </c>
      <c r="L135" s="210"/>
    </row>
    <row r="136" spans="1:12" ht="22.5" customHeight="1">
      <c r="A136" s="202">
        <v>125</v>
      </c>
      <c r="B136" s="203" t="s">
        <v>1259</v>
      </c>
      <c r="C136" s="204" t="s">
        <v>1260</v>
      </c>
      <c r="D136" s="205" t="s">
        <v>29</v>
      </c>
      <c r="E136" s="206" t="s">
        <v>1261</v>
      </c>
      <c r="F136" s="207" t="s">
        <v>129</v>
      </c>
      <c r="G136" s="208" t="s">
        <v>7</v>
      </c>
      <c r="H136" s="198" t="s">
        <v>8</v>
      </c>
      <c r="I136" s="532">
        <v>1</v>
      </c>
      <c r="J136" s="563">
        <v>4492800</v>
      </c>
      <c r="K136" s="299">
        <f t="shared" si="11"/>
        <v>3594240</v>
      </c>
      <c r="L136" s="210"/>
    </row>
    <row r="137" spans="1:12" ht="22.5" customHeight="1">
      <c r="A137" s="202">
        <v>126</v>
      </c>
      <c r="B137" s="210" t="s">
        <v>1487</v>
      </c>
      <c r="C137" s="204" t="s">
        <v>135</v>
      </c>
      <c r="D137" s="205" t="s">
        <v>1488</v>
      </c>
      <c r="E137" s="206" t="s">
        <v>1489</v>
      </c>
      <c r="F137" s="207" t="s">
        <v>129</v>
      </c>
      <c r="G137" s="208" t="s">
        <v>1490</v>
      </c>
      <c r="H137" s="198" t="s">
        <v>14</v>
      </c>
      <c r="I137" s="532">
        <v>1</v>
      </c>
      <c r="J137" s="563">
        <v>3736800</v>
      </c>
      <c r="K137" s="299">
        <f t="shared" si="11"/>
        <v>2989440</v>
      </c>
      <c r="L137" s="210"/>
    </row>
    <row r="138" spans="1:12" ht="22.5" customHeight="1">
      <c r="A138" s="202">
        <v>127</v>
      </c>
      <c r="B138" s="203" t="s">
        <v>708</v>
      </c>
      <c r="C138" s="204" t="s">
        <v>709</v>
      </c>
      <c r="D138" s="205" t="s">
        <v>710</v>
      </c>
      <c r="E138" s="206" t="s">
        <v>711</v>
      </c>
      <c r="F138" s="207" t="s">
        <v>129</v>
      </c>
      <c r="G138" s="208" t="s">
        <v>28</v>
      </c>
      <c r="H138" s="198" t="s">
        <v>8</v>
      </c>
      <c r="I138" s="532">
        <v>1</v>
      </c>
      <c r="J138" s="563">
        <v>5054400</v>
      </c>
      <c r="K138" s="299">
        <f t="shared" si="11"/>
        <v>4043520</v>
      </c>
      <c r="L138" s="210"/>
    </row>
    <row r="139" spans="1:12" ht="22.5" customHeight="1">
      <c r="A139" s="202">
        <v>128</v>
      </c>
      <c r="B139" s="203" t="s">
        <v>717</v>
      </c>
      <c r="C139" s="204" t="s">
        <v>79</v>
      </c>
      <c r="D139" s="205" t="s">
        <v>87</v>
      </c>
      <c r="E139" s="206" t="s">
        <v>718</v>
      </c>
      <c r="F139" s="207" t="s">
        <v>129</v>
      </c>
      <c r="G139" s="208" t="s">
        <v>28</v>
      </c>
      <c r="H139" s="198" t="s">
        <v>14</v>
      </c>
      <c r="I139" s="532">
        <v>1</v>
      </c>
      <c r="J139" s="563">
        <v>3931200</v>
      </c>
      <c r="K139" s="299">
        <f t="shared" si="11"/>
        <v>3144960</v>
      </c>
      <c r="L139" s="210"/>
    </row>
    <row r="140" spans="1:12" ht="22.5" customHeight="1">
      <c r="A140" s="202">
        <v>129</v>
      </c>
      <c r="B140" s="210" t="s">
        <v>1481</v>
      </c>
      <c r="C140" s="212" t="s">
        <v>1482</v>
      </c>
      <c r="D140" s="198" t="s">
        <v>49</v>
      </c>
      <c r="E140" s="221" t="s">
        <v>1483</v>
      </c>
      <c r="F140" s="202" t="s">
        <v>526</v>
      </c>
      <c r="G140" s="222" t="s">
        <v>7</v>
      </c>
      <c r="H140" s="198" t="s">
        <v>454</v>
      </c>
      <c r="I140" s="531">
        <v>0.7</v>
      </c>
      <c r="J140" s="563">
        <v>4579200</v>
      </c>
      <c r="K140" s="299">
        <f>J140*0.7/5*4</f>
        <v>2564352</v>
      </c>
      <c r="L140" s="210"/>
    </row>
    <row r="141" spans="1:12" ht="22.5" customHeight="1">
      <c r="A141" s="202">
        <v>130</v>
      </c>
      <c r="B141" s="210" t="s">
        <v>1476</v>
      </c>
      <c r="C141" s="204" t="s">
        <v>512</v>
      </c>
      <c r="D141" s="205" t="s">
        <v>1477</v>
      </c>
      <c r="E141" s="206" t="s">
        <v>1478</v>
      </c>
      <c r="F141" s="207" t="s">
        <v>526</v>
      </c>
      <c r="G141" s="208" t="s">
        <v>7</v>
      </c>
      <c r="H141" s="198" t="s">
        <v>454</v>
      </c>
      <c r="I141" s="532">
        <v>0.7</v>
      </c>
      <c r="J141" s="563">
        <v>4579200</v>
      </c>
      <c r="K141" s="299">
        <f>J141*0.7/5*4</f>
        <v>2564352</v>
      </c>
      <c r="L141" s="210"/>
    </row>
    <row r="142" spans="1:12" ht="22.5" customHeight="1">
      <c r="A142" s="202">
        <v>131</v>
      </c>
      <c r="B142" s="203" t="s">
        <v>1126</v>
      </c>
      <c r="C142" s="204" t="s">
        <v>1127</v>
      </c>
      <c r="D142" s="205" t="s">
        <v>50</v>
      </c>
      <c r="E142" s="206" t="s">
        <v>470</v>
      </c>
      <c r="F142" s="207" t="s">
        <v>526</v>
      </c>
      <c r="G142" s="208" t="s">
        <v>7</v>
      </c>
      <c r="H142" s="198" t="s">
        <v>14</v>
      </c>
      <c r="I142" s="532">
        <v>1</v>
      </c>
      <c r="J142" s="563">
        <v>4579200</v>
      </c>
      <c r="K142" s="299">
        <f t="shared" ref="K142:K150" si="12">J142/5*4</f>
        <v>3663360</v>
      </c>
      <c r="L142" s="210"/>
    </row>
    <row r="143" spans="1:12" ht="22.5" customHeight="1">
      <c r="A143" s="202">
        <v>132</v>
      </c>
      <c r="B143" s="210" t="s">
        <v>1479</v>
      </c>
      <c r="C143" s="212" t="s">
        <v>621</v>
      </c>
      <c r="D143" s="198" t="s">
        <v>688</v>
      </c>
      <c r="E143" s="221" t="s">
        <v>1480</v>
      </c>
      <c r="F143" s="202" t="s">
        <v>526</v>
      </c>
      <c r="G143" s="222" t="s">
        <v>7</v>
      </c>
      <c r="H143" s="198" t="s">
        <v>8</v>
      </c>
      <c r="I143" s="531">
        <v>1</v>
      </c>
      <c r="J143" s="563">
        <v>4579200</v>
      </c>
      <c r="K143" s="299">
        <f t="shared" si="12"/>
        <v>3663360</v>
      </c>
      <c r="L143" s="210"/>
    </row>
    <row r="144" spans="1:12" ht="22.5" customHeight="1">
      <c r="A144" s="202">
        <v>133</v>
      </c>
      <c r="B144" s="203" t="s">
        <v>730</v>
      </c>
      <c r="C144" s="204" t="s">
        <v>23</v>
      </c>
      <c r="D144" s="205" t="s">
        <v>56</v>
      </c>
      <c r="E144" s="206" t="s">
        <v>731</v>
      </c>
      <c r="F144" s="207" t="s">
        <v>526</v>
      </c>
      <c r="G144" s="208" t="s">
        <v>716</v>
      </c>
      <c r="H144" s="198" t="s">
        <v>8</v>
      </c>
      <c r="I144" s="532">
        <v>1</v>
      </c>
      <c r="J144" s="563">
        <v>4017600</v>
      </c>
      <c r="K144" s="299">
        <f t="shared" si="12"/>
        <v>3214080</v>
      </c>
      <c r="L144" s="210"/>
    </row>
    <row r="145" spans="1:13" ht="22.5" customHeight="1">
      <c r="A145" s="202">
        <v>134</v>
      </c>
      <c r="B145" s="203" t="s">
        <v>1207</v>
      </c>
      <c r="C145" s="204" t="s">
        <v>1208</v>
      </c>
      <c r="D145" s="205" t="s">
        <v>62</v>
      </c>
      <c r="E145" s="206" t="s">
        <v>466</v>
      </c>
      <c r="F145" s="207" t="s">
        <v>526</v>
      </c>
      <c r="G145" s="208" t="s">
        <v>7</v>
      </c>
      <c r="H145" s="198" t="s">
        <v>14</v>
      </c>
      <c r="I145" s="532">
        <v>1</v>
      </c>
      <c r="J145" s="563">
        <v>4579200</v>
      </c>
      <c r="K145" s="299">
        <f t="shared" si="12"/>
        <v>3663360</v>
      </c>
      <c r="L145" s="210"/>
    </row>
    <row r="146" spans="1:13" ht="22.5" customHeight="1">
      <c r="A146" s="202">
        <v>135</v>
      </c>
      <c r="B146" s="203" t="s">
        <v>1245</v>
      </c>
      <c r="C146" s="204" t="s">
        <v>896</v>
      </c>
      <c r="D146" s="205" t="s">
        <v>49</v>
      </c>
      <c r="E146" s="206" t="s">
        <v>897</v>
      </c>
      <c r="F146" s="207" t="s">
        <v>526</v>
      </c>
      <c r="G146" s="208" t="s">
        <v>34</v>
      </c>
      <c r="H146" s="198" t="s">
        <v>8</v>
      </c>
      <c r="I146" s="532">
        <v>1</v>
      </c>
      <c r="J146" s="563">
        <f>4078468.8+972000</f>
        <v>5050468.8</v>
      </c>
      <c r="K146" s="299">
        <f t="shared" si="12"/>
        <v>4040375.04</v>
      </c>
      <c r="L146" s="210"/>
      <c r="M146" s="125"/>
    </row>
    <row r="147" spans="1:13" ht="22.5" customHeight="1">
      <c r="A147" s="202">
        <v>136</v>
      </c>
      <c r="B147" s="210" t="s">
        <v>1474</v>
      </c>
      <c r="C147" s="204" t="s">
        <v>937</v>
      </c>
      <c r="D147" s="205" t="s">
        <v>1061</v>
      </c>
      <c r="E147" s="206" t="s">
        <v>1475</v>
      </c>
      <c r="F147" s="207" t="s">
        <v>526</v>
      </c>
      <c r="G147" s="208" t="s">
        <v>7</v>
      </c>
      <c r="H147" s="198" t="s">
        <v>14</v>
      </c>
      <c r="I147" s="532">
        <v>1</v>
      </c>
      <c r="J147" s="563">
        <v>4579200</v>
      </c>
      <c r="K147" s="299">
        <f t="shared" si="12"/>
        <v>3663360</v>
      </c>
      <c r="L147" s="210"/>
    </row>
    <row r="148" spans="1:13" ht="22.5" customHeight="1">
      <c r="A148" s="202">
        <v>137</v>
      </c>
      <c r="B148" s="203" t="s">
        <v>726</v>
      </c>
      <c r="C148" s="204" t="s">
        <v>79</v>
      </c>
      <c r="D148" s="205" t="s">
        <v>489</v>
      </c>
      <c r="E148" s="206" t="s">
        <v>727</v>
      </c>
      <c r="F148" s="207" t="s">
        <v>526</v>
      </c>
      <c r="G148" s="208" t="s">
        <v>28</v>
      </c>
      <c r="H148" s="198" t="s">
        <v>11</v>
      </c>
      <c r="I148" s="532">
        <v>1</v>
      </c>
      <c r="J148" s="563">
        <v>4579200</v>
      </c>
      <c r="K148" s="299">
        <f t="shared" si="12"/>
        <v>3663360</v>
      </c>
      <c r="L148" s="210"/>
    </row>
    <row r="149" spans="1:13" ht="22.5" customHeight="1">
      <c r="A149" s="202">
        <v>138</v>
      </c>
      <c r="B149" s="203" t="s">
        <v>523</v>
      </c>
      <c r="C149" s="204" t="s">
        <v>27</v>
      </c>
      <c r="D149" s="205" t="s">
        <v>524</v>
      </c>
      <c r="E149" s="206" t="s">
        <v>525</v>
      </c>
      <c r="F149" s="207" t="s">
        <v>526</v>
      </c>
      <c r="G149" s="208" t="s">
        <v>28</v>
      </c>
      <c r="H149" s="198" t="s">
        <v>8</v>
      </c>
      <c r="I149" s="532">
        <v>1</v>
      </c>
      <c r="J149" s="563">
        <v>4017600</v>
      </c>
      <c r="K149" s="299">
        <f t="shared" si="12"/>
        <v>3214080</v>
      </c>
      <c r="L149" s="210"/>
    </row>
    <row r="150" spans="1:13" ht="22.5" customHeight="1">
      <c r="A150" s="202">
        <v>139</v>
      </c>
      <c r="B150" s="203" t="s">
        <v>1132</v>
      </c>
      <c r="C150" s="204" t="s">
        <v>728</v>
      </c>
      <c r="D150" s="205" t="s">
        <v>118</v>
      </c>
      <c r="E150" s="206" t="s">
        <v>729</v>
      </c>
      <c r="F150" s="207" t="s">
        <v>526</v>
      </c>
      <c r="G150" s="208" t="s">
        <v>7</v>
      </c>
      <c r="H150" s="198" t="s">
        <v>14</v>
      </c>
      <c r="I150" s="532">
        <v>1</v>
      </c>
      <c r="J150" s="563">
        <v>4017600</v>
      </c>
      <c r="K150" s="299">
        <f t="shared" si="12"/>
        <v>3214080</v>
      </c>
      <c r="L150" s="210"/>
    </row>
    <row r="151" spans="1:13" ht="22.5" customHeight="1">
      <c r="A151" s="202">
        <v>140</v>
      </c>
      <c r="B151" s="210" t="s">
        <v>1484</v>
      </c>
      <c r="C151" s="212" t="s">
        <v>1485</v>
      </c>
      <c r="D151" s="198" t="s">
        <v>50</v>
      </c>
      <c r="E151" s="221" t="s">
        <v>1486</v>
      </c>
      <c r="F151" s="202" t="s">
        <v>536</v>
      </c>
      <c r="G151" s="222" t="s">
        <v>7</v>
      </c>
      <c r="H151" s="198" t="s">
        <v>454</v>
      </c>
      <c r="I151" s="531">
        <v>0.7</v>
      </c>
      <c r="J151" s="563">
        <v>4726468.8</v>
      </c>
      <c r="K151" s="299">
        <f>J151*0.7/5*4</f>
        <v>2646822.5279999999</v>
      </c>
      <c r="L151" s="210"/>
    </row>
    <row r="152" spans="1:13" ht="22.5" customHeight="1">
      <c r="A152" s="202">
        <v>141</v>
      </c>
      <c r="B152" s="210" t="s">
        <v>1495</v>
      </c>
      <c r="C152" s="212" t="s">
        <v>1496</v>
      </c>
      <c r="D152" s="198" t="s">
        <v>49</v>
      </c>
      <c r="E152" s="221" t="s">
        <v>1497</v>
      </c>
      <c r="F152" s="202" t="s">
        <v>536</v>
      </c>
      <c r="G152" s="222" t="s">
        <v>7</v>
      </c>
      <c r="H152" s="198" t="s">
        <v>454</v>
      </c>
      <c r="I152" s="531">
        <v>0.7</v>
      </c>
      <c r="J152" s="563">
        <v>4579200</v>
      </c>
      <c r="K152" s="299">
        <f>J152*0.7/5*4</f>
        <v>2564352</v>
      </c>
      <c r="L152" s="210"/>
    </row>
    <row r="153" spans="1:13" ht="22.5" customHeight="1">
      <c r="A153" s="202">
        <v>142</v>
      </c>
      <c r="B153" s="210" t="s">
        <v>1491</v>
      </c>
      <c r="C153" s="212" t="s">
        <v>1492</v>
      </c>
      <c r="D153" s="198" t="s">
        <v>1493</v>
      </c>
      <c r="E153" s="221" t="s">
        <v>1494</v>
      </c>
      <c r="F153" s="202" t="s">
        <v>536</v>
      </c>
      <c r="G153" s="222" t="s">
        <v>7</v>
      </c>
      <c r="H153" s="198" t="s">
        <v>454</v>
      </c>
      <c r="I153" s="531">
        <v>0.7</v>
      </c>
      <c r="J153" s="563">
        <v>7797556.7999999998</v>
      </c>
      <c r="K153" s="299">
        <f>J153*0.7/5*4</f>
        <v>4366631.8080000002</v>
      </c>
      <c r="L153" s="210"/>
    </row>
    <row r="154" spans="1:13" ht="22.5" customHeight="1">
      <c r="A154" s="202">
        <v>143</v>
      </c>
      <c r="B154" s="210" t="s">
        <v>1114</v>
      </c>
      <c r="C154" s="204" t="s">
        <v>728</v>
      </c>
      <c r="D154" s="205" t="s">
        <v>1115</v>
      </c>
      <c r="E154" s="206" t="s">
        <v>1116</v>
      </c>
      <c r="F154" s="207" t="s">
        <v>536</v>
      </c>
      <c r="G154" s="208" t="s">
        <v>1117</v>
      </c>
      <c r="H154" s="198" t="s">
        <v>8</v>
      </c>
      <c r="I154" s="532">
        <v>1</v>
      </c>
      <c r="J154" s="563">
        <v>4579200</v>
      </c>
      <c r="K154" s="299">
        <f t="shared" ref="K154:K166" si="13">J154/5*4</f>
        <v>3663360</v>
      </c>
      <c r="L154" s="210"/>
    </row>
    <row r="155" spans="1:13" ht="22.5" customHeight="1">
      <c r="A155" s="202">
        <v>144</v>
      </c>
      <c r="B155" s="203" t="s">
        <v>898</v>
      </c>
      <c r="C155" s="204" t="s">
        <v>899</v>
      </c>
      <c r="D155" s="205" t="s">
        <v>900</v>
      </c>
      <c r="E155" s="206" t="s">
        <v>901</v>
      </c>
      <c r="F155" s="207" t="s">
        <v>536</v>
      </c>
      <c r="G155" s="208" t="s">
        <v>28</v>
      </c>
      <c r="H155" s="198" t="s">
        <v>11</v>
      </c>
      <c r="I155" s="532">
        <v>1</v>
      </c>
      <c r="J155" s="563">
        <f>4640068.8+972000</f>
        <v>5612068.7999999998</v>
      </c>
      <c r="K155" s="299">
        <f t="shared" si="13"/>
        <v>4489655.04</v>
      </c>
      <c r="L155" s="210"/>
      <c r="M155" s="125"/>
    </row>
    <row r="156" spans="1:13" ht="22.5" customHeight="1">
      <c r="A156" s="202">
        <v>145</v>
      </c>
      <c r="B156" s="203" t="s">
        <v>1210</v>
      </c>
      <c r="C156" s="204" t="s">
        <v>1155</v>
      </c>
      <c r="D156" s="205" t="s">
        <v>66</v>
      </c>
      <c r="E156" s="206" t="s">
        <v>1209</v>
      </c>
      <c r="F156" s="207" t="s">
        <v>536</v>
      </c>
      <c r="G156" s="208" t="s">
        <v>7</v>
      </c>
      <c r="H156" s="198" t="s">
        <v>14</v>
      </c>
      <c r="I156" s="532">
        <v>1</v>
      </c>
      <c r="J156" s="563">
        <v>4579200</v>
      </c>
      <c r="K156" s="299">
        <f t="shared" si="13"/>
        <v>3663360</v>
      </c>
      <c r="L156" s="210"/>
    </row>
    <row r="157" spans="1:13" ht="22.5" customHeight="1">
      <c r="A157" s="202">
        <v>146</v>
      </c>
      <c r="B157" s="203" t="s">
        <v>739</v>
      </c>
      <c r="C157" s="204" t="s">
        <v>740</v>
      </c>
      <c r="D157" s="205" t="s">
        <v>139</v>
      </c>
      <c r="E157" s="206" t="s">
        <v>741</v>
      </c>
      <c r="F157" s="207" t="s">
        <v>536</v>
      </c>
      <c r="G157" s="208" t="s">
        <v>28</v>
      </c>
      <c r="H157" s="198" t="s">
        <v>14</v>
      </c>
      <c r="I157" s="532">
        <v>1</v>
      </c>
      <c r="J157" s="563">
        <v>4017600</v>
      </c>
      <c r="K157" s="299">
        <f t="shared" si="13"/>
        <v>3214080</v>
      </c>
      <c r="L157" s="210"/>
    </row>
    <row r="158" spans="1:13" ht="22.5" customHeight="1">
      <c r="A158" s="202">
        <v>147</v>
      </c>
      <c r="B158" s="203" t="s">
        <v>747</v>
      </c>
      <c r="C158" s="204" t="s">
        <v>748</v>
      </c>
      <c r="D158" s="205" t="s">
        <v>62</v>
      </c>
      <c r="E158" s="206" t="s">
        <v>749</v>
      </c>
      <c r="F158" s="207" t="s">
        <v>536</v>
      </c>
      <c r="G158" s="208" t="s">
        <v>34</v>
      </c>
      <c r="H158" s="198" t="s">
        <v>8</v>
      </c>
      <c r="I158" s="532">
        <v>1</v>
      </c>
      <c r="J158" s="563">
        <f>4726468.8+648000</f>
        <v>5374468.7999999998</v>
      </c>
      <c r="K158" s="299">
        <f t="shared" si="13"/>
        <v>4299575.04</v>
      </c>
      <c r="L158" s="210"/>
      <c r="M158" s="125"/>
    </row>
    <row r="159" spans="1:13" ht="22.5" customHeight="1">
      <c r="A159" s="202">
        <v>148</v>
      </c>
      <c r="B159" s="203" t="s">
        <v>742</v>
      </c>
      <c r="C159" s="228" t="s">
        <v>743</v>
      </c>
      <c r="D159" s="229" t="s">
        <v>136</v>
      </c>
      <c r="E159" s="206" t="s">
        <v>686</v>
      </c>
      <c r="F159" s="207" t="s">
        <v>536</v>
      </c>
      <c r="G159" s="208" t="s">
        <v>28</v>
      </c>
      <c r="H159" s="198" t="s">
        <v>14</v>
      </c>
      <c r="I159" s="532">
        <v>1</v>
      </c>
      <c r="J159" s="563">
        <v>4726468.8</v>
      </c>
      <c r="K159" s="299">
        <f t="shared" si="13"/>
        <v>3781175.04</v>
      </c>
      <c r="L159" s="210"/>
    </row>
    <row r="160" spans="1:13" ht="22.5" customHeight="1">
      <c r="A160" s="202">
        <v>149</v>
      </c>
      <c r="B160" s="203" t="s">
        <v>532</v>
      </c>
      <c r="C160" s="204" t="s">
        <v>533</v>
      </c>
      <c r="D160" s="205" t="s">
        <v>534</v>
      </c>
      <c r="E160" s="206" t="s">
        <v>535</v>
      </c>
      <c r="F160" s="207" t="s">
        <v>536</v>
      </c>
      <c r="G160" s="208" t="s">
        <v>28</v>
      </c>
      <c r="H160" s="198" t="s">
        <v>8</v>
      </c>
      <c r="I160" s="532">
        <v>1</v>
      </c>
      <c r="J160" s="563">
        <v>4726468.8</v>
      </c>
      <c r="K160" s="299">
        <f t="shared" si="13"/>
        <v>3781175.04</v>
      </c>
      <c r="L160" s="210"/>
    </row>
    <row r="161" spans="1:13" ht="22.5" customHeight="1">
      <c r="A161" s="202">
        <v>150</v>
      </c>
      <c r="B161" s="203" t="s">
        <v>1246</v>
      </c>
      <c r="C161" s="204" t="s">
        <v>732</v>
      </c>
      <c r="D161" s="205" t="s">
        <v>733</v>
      </c>
      <c r="E161" s="206" t="s">
        <v>734</v>
      </c>
      <c r="F161" s="207" t="s">
        <v>536</v>
      </c>
      <c r="G161" s="208" t="s">
        <v>28</v>
      </c>
      <c r="H161" s="198" t="s">
        <v>11</v>
      </c>
      <c r="I161" s="532">
        <v>1</v>
      </c>
      <c r="J161" s="563">
        <v>4579200</v>
      </c>
      <c r="K161" s="299">
        <f t="shared" si="13"/>
        <v>3663360</v>
      </c>
      <c r="L161" s="210"/>
    </row>
    <row r="162" spans="1:13" ht="22.5" customHeight="1">
      <c r="A162" s="202">
        <v>151</v>
      </c>
      <c r="B162" s="203" t="s">
        <v>1131</v>
      </c>
      <c r="C162" s="204" t="s">
        <v>1128</v>
      </c>
      <c r="D162" s="205" t="s">
        <v>1129</v>
      </c>
      <c r="E162" s="206" t="s">
        <v>1130</v>
      </c>
      <c r="F162" s="207" t="s">
        <v>536</v>
      </c>
      <c r="G162" s="208" t="s">
        <v>16</v>
      </c>
      <c r="H162" s="198" t="s">
        <v>8</v>
      </c>
      <c r="I162" s="532">
        <v>1</v>
      </c>
      <c r="J162" s="563">
        <v>4726468.8</v>
      </c>
      <c r="K162" s="299">
        <f t="shared" si="13"/>
        <v>3781175.04</v>
      </c>
      <c r="L162" s="210"/>
    </row>
    <row r="163" spans="1:13" ht="22.5" customHeight="1">
      <c r="A163" s="202">
        <v>152</v>
      </c>
      <c r="B163" s="203" t="s">
        <v>1060</v>
      </c>
      <c r="C163" s="204" t="s">
        <v>700</v>
      </c>
      <c r="D163" s="205" t="s">
        <v>1061</v>
      </c>
      <c r="E163" s="206" t="s">
        <v>1062</v>
      </c>
      <c r="F163" s="207" t="s">
        <v>536</v>
      </c>
      <c r="G163" s="208" t="s">
        <v>7</v>
      </c>
      <c r="H163" s="198" t="s">
        <v>11</v>
      </c>
      <c r="I163" s="532">
        <v>1</v>
      </c>
      <c r="J163" s="563">
        <v>4579200</v>
      </c>
      <c r="K163" s="299">
        <f t="shared" si="13"/>
        <v>3663360</v>
      </c>
      <c r="L163" s="210"/>
    </row>
    <row r="164" spans="1:13" ht="22.5" customHeight="1">
      <c r="A164" s="202">
        <v>153</v>
      </c>
      <c r="B164" s="203" t="s">
        <v>1118</v>
      </c>
      <c r="C164" s="204" t="s">
        <v>27</v>
      </c>
      <c r="D164" s="205" t="s">
        <v>33</v>
      </c>
      <c r="E164" s="206" t="s">
        <v>1119</v>
      </c>
      <c r="F164" s="207" t="s">
        <v>536</v>
      </c>
      <c r="G164" s="208" t="s">
        <v>28</v>
      </c>
      <c r="H164" s="198" t="s">
        <v>8</v>
      </c>
      <c r="I164" s="532">
        <v>1</v>
      </c>
      <c r="J164" s="563">
        <v>4726468.8</v>
      </c>
      <c r="K164" s="299">
        <f t="shared" si="13"/>
        <v>3781175.04</v>
      </c>
      <c r="L164" s="210"/>
    </row>
    <row r="165" spans="1:13" ht="22.5" customHeight="1">
      <c r="A165" s="202">
        <v>154</v>
      </c>
      <c r="B165" s="203" t="s">
        <v>744</v>
      </c>
      <c r="C165" s="204" t="s">
        <v>745</v>
      </c>
      <c r="D165" s="205" t="s">
        <v>587</v>
      </c>
      <c r="E165" s="206" t="s">
        <v>746</v>
      </c>
      <c r="F165" s="207" t="s">
        <v>536</v>
      </c>
      <c r="G165" s="208" t="s">
        <v>28</v>
      </c>
      <c r="H165" s="198" t="s">
        <v>14</v>
      </c>
      <c r="I165" s="532">
        <v>1</v>
      </c>
      <c r="J165" s="563">
        <v>4579200</v>
      </c>
      <c r="K165" s="299">
        <f t="shared" si="13"/>
        <v>3663360</v>
      </c>
      <c r="L165" s="210"/>
    </row>
    <row r="166" spans="1:13" ht="22.5" customHeight="1">
      <c r="A166" s="202">
        <v>155</v>
      </c>
      <c r="B166" s="203" t="s">
        <v>735</v>
      </c>
      <c r="C166" s="204" t="s">
        <v>736</v>
      </c>
      <c r="D166" s="205" t="s">
        <v>737</v>
      </c>
      <c r="E166" s="206" t="s">
        <v>738</v>
      </c>
      <c r="F166" s="207" t="s">
        <v>536</v>
      </c>
      <c r="G166" s="208" t="s">
        <v>28</v>
      </c>
      <c r="H166" s="198" t="s">
        <v>11</v>
      </c>
      <c r="I166" s="532">
        <v>1</v>
      </c>
      <c r="J166" s="563">
        <v>4579200</v>
      </c>
      <c r="K166" s="299">
        <f t="shared" si="13"/>
        <v>3663360</v>
      </c>
      <c r="L166" s="210"/>
    </row>
    <row r="167" spans="1:13" ht="22.5" customHeight="1">
      <c r="A167" s="202">
        <v>156</v>
      </c>
      <c r="B167" s="210" t="s">
        <v>1501</v>
      </c>
      <c r="C167" s="212" t="s">
        <v>605</v>
      </c>
      <c r="D167" s="198" t="s">
        <v>772</v>
      </c>
      <c r="E167" s="221" t="s">
        <v>1502</v>
      </c>
      <c r="F167" s="202" t="s">
        <v>144</v>
      </c>
      <c r="G167" s="222" t="s">
        <v>16</v>
      </c>
      <c r="H167" s="198" t="s">
        <v>454</v>
      </c>
      <c r="I167" s="531">
        <v>0.7</v>
      </c>
      <c r="J167" s="563">
        <v>4812868.8</v>
      </c>
      <c r="K167" s="299">
        <f>J167*0.7/5*4</f>
        <v>2695206.5279999999</v>
      </c>
      <c r="L167" s="210"/>
    </row>
    <row r="168" spans="1:13" ht="22.5" customHeight="1">
      <c r="A168" s="202">
        <v>157</v>
      </c>
      <c r="B168" s="210" t="s">
        <v>1506</v>
      </c>
      <c r="C168" s="212" t="s">
        <v>1507</v>
      </c>
      <c r="D168" s="198" t="s">
        <v>139</v>
      </c>
      <c r="E168" s="221" t="s">
        <v>1508</v>
      </c>
      <c r="F168" s="202" t="s">
        <v>144</v>
      </c>
      <c r="G168" s="222" t="s">
        <v>28</v>
      </c>
      <c r="H168" s="198" t="s">
        <v>454</v>
      </c>
      <c r="I168" s="531">
        <v>0.7</v>
      </c>
      <c r="J168" s="563">
        <f>4812868.8+432000</f>
        <v>5244868.8</v>
      </c>
      <c r="K168" s="299">
        <f>J168*0.7/5*4</f>
        <v>2937126.5279999999</v>
      </c>
      <c r="L168" s="210"/>
      <c r="M168" s="125"/>
    </row>
    <row r="169" spans="1:13" ht="22.5" customHeight="1">
      <c r="A169" s="202">
        <v>158</v>
      </c>
      <c r="B169" s="210" t="s">
        <v>1498</v>
      </c>
      <c r="C169" s="212" t="s">
        <v>1499</v>
      </c>
      <c r="D169" s="198" t="s">
        <v>49</v>
      </c>
      <c r="E169" s="221" t="s">
        <v>1500</v>
      </c>
      <c r="F169" s="202" t="s">
        <v>144</v>
      </c>
      <c r="G169" s="222" t="s">
        <v>7</v>
      </c>
      <c r="H169" s="198" t="s">
        <v>454</v>
      </c>
      <c r="I169" s="531">
        <v>0.7</v>
      </c>
      <c r="J169" s="563">
        <v>4812868.8</v>
      </c>
      <c r="K169" s="299">
        <f>J169*0.7/5*4</f>
        <v>2695206.5279999999</v>
      </c>
      <c r="L169" s="210"/>
    </row>
    <row r="170" spans="1:13" ht="22.5" customHeight="1">
      <c r="A170" s="202">
        <v>159</v>
      </c>
      <c r="B170" s="210" t="s">
        <v>1503</v>
      </c>
      <c r="C170" s="204" t="s">
        <v>1504</v>
      </c>
      <c r="D170" s="205" t="s">
        <v>42</v>
      </c>
      <c r="E170" s="206" t="s">
        <v>1505</v>
      </c>
      <c r="F170" s="207" t="s">
        <v>144</v>
      </c>
      <c r="G170" s="208" t="s">
        <v>7</v>
      </c>
      <c r="H170" s="198" t="s">
        <v>1397</v>
      </c>
      <c r="I170" s="532">
        <v>0.7</v>
      </c>
      <c r="J170" s="563">
        <v>4812868.8</v>
      </c>
      <c r="K170" s="299">
        <f>J170*0.7/5*4</f>
        <v>2695206.5279999999</v>
      </c>
      <c r="L170" s="210"/>
    </row>
    <row r="171" spans="1:13" ht="22.5" customHeight="1">
      <c r="A171" s="202">
        <v>160</v>
      </c>
      <c r="B171" s="210" t="s">
        <v>1333</v>
      </c>
      <c r="C171" s="204" t="s">
        <v>1334</v>
      </c>
      <c r="D171" s="205" t="s">
        <v>1335</v>
      </c>
      <c r="E171" s="206" t="s">
        <v>556</v>
      </c>
      <c r="F171" s="207" t="s">
        <v>144</v>
      </c>
      <c r="G171" s="208" t="s">
        <v>16</v>
      </c>
      <c r="H171" s="198" t="s">
        <v>8</v>
      </c>
      <c r="I171" s="532">
        <v>1</v>
      </c>
      <c r="J171" s="563">
        <v>4812868.8</v>
      </c>
      <c r="K171" s="299">
        <f t="shared" ref="K171:K185" si="14">J171/5*4</f>
        <v>3850295.04</v>
      </c>
      <c r="L171" s="210"/>
    </row>
    <row r="172" spans="1:13" ht="22.5" customHeight="1">
      <c r="A172" s="202">
        <v>161</v>
      </c>
      <c r="B172" s="203" t="s">
        <v>1266</v>
      </c>
      <c r="C172" s="204" t="s">
        <v>1267</v>
      </c>
      <c r="D172" s="205" t="s">
        <v>150</v>
      </c>
      <c r="E172" s="206" t="s">
        <v>1268</v>
      </c>
      <c r="F172" s="207" t="s">
        <v>144</v>
      </c>
      <c r="G172" s="208" t="s">
        <v>16</v>
      </c>
      <c r="H172" s="198" t="s">
        <v>11</v>
      </c>
      <c r="I172" s="532">
        <v>1</v>
      </c>
      <c r="J172" s="563">
        <v>4812868.8</v>
      </c>
      <c r="K172" s="299">
        <f t="shared" si="14"/>
        <v>3850295.04</v>
      </c>
      <c r="L172" s="210"/>
    </row>
    <row r="173" spans="1:13" ht="22.5" customHeight="1">
      <c r="A173" s="202">
        <v>162</v>
      </c>
      <c r="B173" s="203" t="s">
        <v>760</v>
      </c>
      <c r="C173" s="204" t="s">
        <v>146</v>
      </c>
      <c r="D173" s="205" t="s">
        <v>624</v>
      </c>
      <c r="E173" s="206" t="s">
        <v>17</v>
      </c>
      <c r="F173" s="207" t="s">
        <v>144</v>
      </c>
      <c r="G173" s="208" t="s">
        <v>28</v>
      </c>
      <c r="H173" s="198" t="s">
        <v>11</v>
      </c>
      <c r="I173" s="532">
        <v>1</v>
      </c>
      <c r="J173" s="563">
        <v>4726468.8</v>
      </c>
      <c r="K173" s="299">
        <f t="shared" si="14"/>
        <v>3781175.04</v>
      </c>
      <c r="L173" s="210"/>
    </row>
    <row r="174" spans="1:13" ht="22.5" customHeight="1">
      <c r="A174" s="202">
        <v>163</v>
      </c>
      <c r="B174" s="203" t="s">
        <v>758</v>
      </c>
      <c r="C174" s="204" t="s">
        <v>44</v>
      </c>
      <c r="D174" s="205" t="s">
        <v>72</v>
      </c>
      <c r="E174" s="206" t="s">
        <v>759</v>
      </c>
      <c r="F174" s="207" t="s">
        <v>144</v>
      </c>
      <c r="G174" s="208" t="s">
        <v>7</v>
      </c>
      <c r="H174" s="198" t="s">
        <v>11</v>
      </c>
      <c r="I174" s="532">
        <v>1</v>
      </c>
      <c r="J174" s="563">
        <v>4812868.8</v>
      </c>
      <c r="K174" s="299">
        <f t="shared" si="14"/>
        <v>3850295.04</v>
      </c>
      <c r="L174" s="210"/>
    </row>
    <row r="175" spans="1:13" ht="22.5" customHeight="1">
      <c r="A175" s="202">
        <v>164</v>
      </c>
      <c r="B175" s="203" t="s">
        <v>755</v>
      </c>
      <c r="C175" s="204" t="s">
        <v>65</v>
      </c>
      <c r="D175" s="205" t="s">
        <v>756</v>
      </c>
      <c r="E175" s="206" t="s">
        <v>757</v>
      </c>
      <c r="F175" s="207" t="s">
        <v>144</v>
      </c>
      <c r="G175" s="208" t="s">
        <v>28</v>
      </c>
      <c r="H175" s="198" t="s">
        <v>8</v>
      </c>
      <c r="I175" s="532">
        <v>1</v>
      </c>
      <c r="J175" s="563">
        <v>4812868.8</v>
      </c>
      <c r="K175" s="299">
        <f t="shared" si="14"/>
        <v>3850295.04</v>
      </c>
      <c r="L175" s="210"/>
    </row>
    <row r="176" spans="1:13" ht="22.5" customHeight="1">
      <c r="A176" s="202">
        <v>165</v>
      </c>
      <c r="B176" s="203" t="s">
        <v>530</v>
      </c>
      <c r="C176" s="204" t="s">
        <v>21</v>
      </c>
      <c r="D176" s="205" t="s">
        <v>56</v>
      </c>
      <c r="E176" s="206" t="s">
        <v>531</v>
      </c>
      <c r="F176" s="207" t="s">
        <v>144</v>
      </c>
      <c r="G176" s="208" t="s">
        <v>18</v>
      </c>
      <c r="H176" s="198" t="s">
        <v>11</v>
      </c>
      <c r="I176" s="532">
        <v>1</v>
      </c>
      <c r="J176" s="563">
        <v>4812868.8</v>
      </c>
      <c r="K176" s="299">
        <f t="shared" si="14"/>
        <v>3850295.04</v>
      </c>
      <c r="L176" s="210"/>
    </row>
    <row r="177" spans="1:13" ht="22.5" customHeight="1">
      <c r="A177" s="202">
        <v>166</v>
      </c>
      <c r="B177" s="203" t="s">
        <v>527</v>
      </c>
      <c r="C177" s="204" t="s">
        <v>528</v>
      </c>
      <c r="D177" s="205" t="s">
        <v>66</v>
      </c>
      <c r="E177" s="206" t="s">
        <v>529</v>
      </c>
      <c r="F177" s="207" t="s">
        <v>144</v>
      </c>
      <c r="G177" s="208" t="s">
        <v>28</v>
      </c>
      <c r="H177" s="198" t="s">
        <v>9</v>
      </c>
      <c r="I177" s="532">
        <v>1</v>
      </c>
      <c r="J177" s="563">
        <v>4812868.8</v>
      </c>
      <c r="K177" s="299">
        <f t="shared" si="14"/>
        <v>3850295.04</v>
      </c>
      <c r="L177" s="210"/>
    </row>
    <row r="178" spans="1:13" ht="22.5" customHeight="1">
      <c r="A178" s="202">
        <v>167</v>
      </c>
      <c r="B178" s="203" t="s">
        <v>1082</v>
      </c>
      <c r="C178" s="204" t="s">
        <v>65</v>
      </c>
      <c r="D178" s="205" t="s">
        <v>1014</v>
      </c>
      <c r="E178" s="206" t="s">
        <v>1083</v>
      </c>
      <c r="F178" s="207" t="s">
        <v>144</v>
      </c>
      <c r="G178" s="208" t="s">
        <v>28</v>
      </c>
      <c r="H178" s="198" t="s">
        <v>11</v>
      </c>
      <c r="I178" s="532">
        <v>1</v>
      </c>
      <c r="J178" s="563">
        <v>4812868.8</v>
      </c>
      <c r="K178" s="299">
        <f t="shared" si="14"/>
        <v>3850295.04</v>
      </c>
      <c r="L178" s="210"/>
    </row>
    <row r="179" spans="1:13" ht="22.5" customHeight="1">
      <c r="A179" s="202">
        <v>168</v>
      </c>
      <c r="B179" s="203" t="s">
        <v>750</v>
      </c>
      <c r="C179" s="204" t="s">
        <v>751</v>
      </c>
      <c r="D179" s="205" t="s">
        <v>752</v>
      </c>
      <c r="E179" s="206" t="s">
        <v>147</v>
      </c>
      <c r="F179" s="207" t="s">
        <v>144</v>
      </c>
      <c r="G179" s="208" t="s">
        <v>28</v>
      </c>
      <c r="H179" s="198" t="s">
        <v>8</v>
      </c>
      <c r="I179" s="532">
        <v>1</v>
      </c>
      <c r="J179" s="563">
        <v>4812868.8</v>
      </c>
      <c r="K179" s="299">
        <f t="shared" si="14"/>
        <v>3850295.04</v>
      </c>
      <c r="L179" s="210"/>
    </row>
    <row r="180" spans="1:13" ht="22.5" customHeight="1">
      <c r="A180" s="202">
        <v>169</v>
      </c>
      <c r="B180" s="203" t="s">
        <v>1262</v>
      </c>
      <c r="C180" s="204" t="s">
        <v>1263</v>
      </c>
      <c r="D180" s="205" t="s">
        <v>1264</v>
      </c>
      <c r="E180" s="206" t="s">
        <v>1265</v>
      </c>
      <c r="F180" s="207" t="s">
        <v>144</v>
      </c>
      <c r="G180" s="208" t="s">
        <v>16</v>
      </c>
      <c r="H180" s="198" t="s">
        <v>11</v>
      </c>
      <c r="I180" s="532">
        <v>1</v>
      </c>
      <c r="J180" s="563">
        <v>4812868.8</v>
      </c>
      <c r="K180" s="299">
        <f t="shared" si="14"/>
        <v>3850295.04</v>
      </c>
      <c r="L180" s="210"/>
    </row>
    <row r="181" spans="1:13" ht="22.5" customHeight="1">
      <c r="A181" s="202">
        <v>170</v>
      </c>
      <c r="B181" s="203" t="s">
        <v>1081</v>
      </c>
      <c r="C181" s="204" t="s">
        <v>1079</v>
      </c>
      <c r="D181" s="205" t="s">
        <v>149</v>
      </c>
      <c r="E181" s="206" t="s">
        <v>1080</v>
      </c>
      <c r="F181" s="207" t="s">
        <v>144</v>
      </c>
      <c r="G181" s="208" t="s">
        <v>28</v>
      </c>
      <c r="H181" s="198" t="s">
        <v>11</v>
      </c>
      <c r="I181" s="532">
        <v>1</v>
      </c>
      <c r="J181" s="563">
        <v>4812868.8</v>
      </c>
      <c r="K181" s="299">
        <f t="shared" si="14"/>
        <v>3850295.04</v>
      </c>
      <c r="L181" s="210"/>
    </row>
    <row r="182" spans="1:13" ht="22.5" customHeight="1">
      <c r="A182" s="202">
        <v>171</v>
      </c>
      <c r="B182" s="203" t="s">
        <v>1133</v>
      </c>
      <c r="C182" s="204" t="s">
        <v>1134</v>
      </c>
      <c r="D182" s="205" t="s">
        <v>33</v>
      </c>
      <c r="E182" s="206" t="s">
        <v>1135</v>
      </c>
      <c r="F182" s="207" t="s">
        <v>144</v>
      </c>
      <c r="G182" s="208" t="s">
        <v>28</v>
      </c>
      <c r="H182" s="198" t="s">
        <v>11</v>
      </c>
      <c r="I182" s="532">
        <v>1</v>
      </c>
      <c r="J182" s="563">
        <v>4812868.8</v>
      </c>
      <c r="K182" s="299">
        <f t="shared" si="14"/>
        <v>3850295.04</v>
      </c>
      <c r="L182" s="210"/>
    </row>
    <row r="183" spans="1:13" ht="22.5" customHeight="1">
      <c r="A183" s="202">
        <v>172</v>
      </c>
      <c r="B183" s="210" t="s">
        <v>1331</v>
      </c>
      <c r="C183" s="204" t="s">
        <v>1332</v>
      </c>
      <c r="D183" s="205" t="s">
        <v>587</v>
      </c>
      <c r="E183" s="206" t="s">
        <v>484</v>
      </c>
      <c r="F183" s="207" t="s">
        <v>144</v>
      </c>
      <c r="G183" s="208" t="s">
        <v>16</v>
      </c>
      <c r="H183" s="198" t="s">
        <v>14</v>
      </c>
      <c r="I183" s="532">
        <v>1</v>
      </c>
      <c r="J183" s="563">
        <v>4812868.8</v>
      </c>
      <c r="K183" s="299">
        <f t="shared" si="14"/>
        <v>3850295.04</v>
      </c>
      <c r="L183" s="210"/>
    </row>
    <row r="184" spans="1:13" ht="22.5" customHeight="1">
      <c r="A184" s="202">
        <v>173</v>
      </c>
      <c r="B184" s="203" t="s">
        <v>753</v>
      </c>
      <c r="C184" s="204" t="s">
        <v>148</v>
      </c>
      <c r="D184" s="205" t="s">
        <v>83</v>
      </c>
      <c r="E184" s="206" t="s">
        <v>754</v>
      </c>
      <c r="F184" s="207" t="s">
        <v>144</v>
      </c>
      <c r="G184" s="208" t="s">
        <v>28</v>
      </c>
      <c r="H184" s="198" t="s">
        <v>11</v>
      </c>
      <c r="I184" s="532">
        <v>1</v>
      </c>
      <c r="J184" s="563">
        <v>4812868.8</v>
      </c>
      <c r="K184" s="299">
        <f t="shared" si="14"/>
        <v>3850295.04</v>
      </c>
      <c r="L184" s="210"/>
    </row>
    <row r="185" spans="1:13" ht="22.5" customHeight="1">
      <c r="A185" s="202">
        <v>174</v>
      </c>
      <c r="B185" s="203" t="s">
        <v>1232</v>
      </c>
      <c r="C185" s="204" t="s">
        <v>1233</v>
      </c>
      <c r="D185" s="205" t="s">
        <v>83</v>
      </c>
      <c r="E185" s="206" t="s">
        <v>1234</v>
      </c>
      <c r="F185" s="207" t="s">
        <v>144</v>
      </c>
      <c r="G185" s="208" t="s">
        <v>7</v>
      </c>
      <c r="H185" s="198" t="s">
        <v>14</v>
      </c>
      <c r="I185" s="532">
        <v>1</v>
      </c>
      <c r="J185" s="563">
        <v>4812868.8</v>
      </c>
      <c r="K185" s="299">
        <f t="shared" si="14"/>
        <v>3850295.04</v>
      </c>
      <c r="L185" s="210"/>
    </row>
    <row r="186" spans="1:13" ht="22.5" customHeight="1">
      <c r="A186" s="202">
        <v>175</v>
      </c>
      <c r="B186" s="210" t="s">
        <v>1524</v>
      </c>
      <c r="C186" s="212" t="s">
        <v>23</v>
      </c>
      <c r="D186" s="198" t="s">
        <v>555</v>
      </c>
      <c r="E186" s="221" t="s">
        <v>1525</v>
      </c>
      <c r="F186" s="202" t="s">
        <v>151</v>
      </c>
      <c r="G186" s="222" t="s">
        <v>542</v>
      </c>
      <c r="H186" s="198" t="s">
        <v>454</v>
      </c>
      <c r="I186" s="531">
        <v>0.7</v>
      </c>
      <c r="J186" s="563">
        <v>4363200</v>
      </c>
      <c r="K186" s="299">
        <f>J186*0.7/5*4</f>
        <v>2443392</v>
      </c>
      <c r="L186" s="210"/>
    </row>
    <row r="187" spans="1:13" ht="22.5" customHeight="1">
      <c r="A187" s="202">
        <v>176</v>
      </c>
      <c r="B187" s="210" t="s">
        <v>1521</v>
      </c>
      <c r="C187" s="212" t="s">
        <v>1522</v>
      </c>
      <c r="D187" s="198" t="s">
        <v>49</v>
      </c>
      <c r="E187" s="221" t="s">
        <v>1523</v>
      </c>
      <c r="F187" s="202" t="s">
        <v>151</v>
      </c>
      <c r="G187" s="222" t="s">
        <v>7</v>
      </c>
      <c r="H187" s="198" t="s">
        <v>454</v>
      </c>
      <c r="I187" s="531">
        <v>0.7</v>
      </c>
      <c r="J187" s="563">
        <v>4363200</v>
      </c>
      <c r="K187" s="299">
        <f>J187*0.7/5*4</f>
        <v>2443392</v>
      </c>
      <c r="L187" s="210"/>
    </row>
    <row r="188" spans="1:13" ht="22.5" customHeight="1">
      <c r="A188" s="202">
        <v>177</v>
      </c>
      <c r="B188" s="210" t="s">
        <v>1515</v>
      </c>
      <c r="C188" s="212" t="s">
        <v>1516</v>
      </c>
      <c r="D188" s="198" t="s">
        <v>463</v>
      </c>
      <c r="E188" s="221" t="s">
        <v>1517</v>
      </c>
      <c r="F188" s="202" t="s">
        <v>151</v>
      </c>
      <c r="G188" s="222" t="s">
        <v>16</v>
      </c>
      <c r="H188" s="198" t="s">
        <v>454</v>
      </c>
      <c r="I188" s="531">
        <v>0.7</v>
      </c>
      <c r="J188" s="563">
        <v>4363200</v>
      </c>
      <c r="K188" s="299">
        <f>J188*0.7/5*4</f>
        <v>2443392</v>
      </c>
      <c r="L188" s="210"/>
    </row>
    <row r="189" spans="1:13" ht="22.5" customHeight="1">
      <c r="A189" s="202">
        <v>178</v>
      </c>
      <c r="B189" s="210" t="s">
        <v>1512</v>
      </c>
      <c r="C189" s="212" t="s">
        <v>1513</v>
      </c>
      <c r="D189" s="198" t="s">
        <v>118</v>
      </c>
      <c r="E189" s="221" t="s">
        <v>1514</v>
      </c>
      <c r="F189" s="202" t="s">
        <v>151</v>
      </c>
      <c r="G189" s="222" t="s">
        <v>7</v>
      </c>
      <c r="H189" s="198" t="s">
        <v>454</v>
      </c>
      <c r="I189" s="531">
        <v>0.7</v>
      </c>
      <c r="J189" s="563">
        <v>4363200</v>
      </c>
      <c r="K189" s="299">
        <f>J189*0.7/5*4</f>
        <v>2443392</v>
      </c>
      <c r="L189" s="210"/>
    </row>
    <row r="190" spans="1:13" ht="22.5" customHeight="1">
      <c r="A190" s="202">
        <v>179</v>
      </c>
      <c r="B190" s="210" t="s">
        <v>1518</v>
      </c>
      <c r="C190" s="212" t="s">
        <v>1519</v>
      </c>
      <c r="D190" s="198" t="s">
        <v>213</v>
      </c>
      <c r="E190" s="221" t="s">
        <v>1520</v>
      </c>
      <c r="F190" s="202" t="s">
        <v>151</v>
      </c>
      <c r="G190" s="222" t="s">
        <v>34</v>
      </c>
      <c r="H190" s="198" t="s">
        <v>454</v>
      </c>
      <c r="I190" s="531">
        <v>0.7</v>
      </c>
      <c r="J190" s="563">
        <v>4363200</v>
      </c>
      <c r="K190" s="299">
        <f>J190*0.7/5*4</f>
        <v>2443392</v>
      </c>
      <c r="L190" s="210"/>
    </row>
    <row r="191" spans="1:13" ht="22.5" customHeight="1">
      <c r="A191" s="202">
        <v>180</v>
      </c>
      <c r="B191" s="203" t="s">
        <v>1336</v>
      </c>
      <c r="C191" s="204" t="s">
        <v>1337</v>
      </c>
      <c r="D191" s="230" t="s">
        <v>50</v>
      </c>
      <c r="E191" s="206" t="s">
        <v>1338</v>
      </c>
      <c r="F191" s="207" t="s">
        <v>151</v>
      </c>
      <c r="G191" s="231" t="s">
        <v>16</v>
      </c>
      <c r="H191" s="198" t="s">
        <v>11</v>
      </c>
      <c r="I191" s="532">
        <v>1</v>
      </c>
      <c r="J191" s="563">
        <v>4363200</v>
      </c>
      <c r="K191" s="299">
        <f t="shared" ref="K191:K208" si="15">J191/5*4</f>
        <v>3490560</v>
      </c>
      <c r="L191" s="210"/>
    </row>
    <row r="192" spans="1:13" ht="22.5" customHeight="1">
      <c r="A192" s="202">
        <v>181</v>
      </c>
      <c r="B192" s="203" t="s">
        <v>761</v>
      </c>
      <c r="C192" s="204" t="s">
        <v>82</v>
      </c>
      <c r="D192" s="205" t="s">
        <v>156</v>
      </c>
      <c r="E192" s="206" t="s">
        <v>762</v>
      </c>
      <c r="F192" s="207" t="s">
        <v>151</v>
      </c>
      <c r="G192" s="208" t="s">
        <v>28</v>
      </c>
      <c r="H192" s="198" t="s">
        <v>14</v>
      </c>
      <c r="I192" s="532">
        <v>1</v>
      </c>
      <c r="J192" s="563">
        <v>648000</v>
      </c>
      <c r="K192" s="299">
        <f t="shared" si="15"/>
        <v>518400</v>
      </c>
      <c r="L192" s="210"/>
      <c r="M192" s="125"/>
    </row>
    <row r="193" spans="1:13" ht="22.5" customHeight="1">
      <c r="A193" s="202">
        <v>182</v>
      </c>
      <c r="B193" s="203" t="s">
        <v>160</v>
      </c>
      <c r="C193" s="204" t="s">
        <v>22</v>
      </c>
      <c r="D193" s="205" t="s">
        <v>161</v>
      </c>
      <c r="E193" s="206" t="s">
        <v>162</v>
      </c>
      <c r="F193" s="207" t="s">
        <v>151</v>
      </c>
      <c r="G193" s="208" t="s">
        <v>7</v>
      </c>
      <c r="H193" s="198" t="s">
        <v>9</v>
      </c>
      <c r="I193" s="532">
        <v>1</v>
      </c>
      <c r="J193" s="563">
        <v>4363200</v>
      </c>
      <c r="K193" s="299">
        <f t="shared" si="15"/>
        <v>3490560</v>
      </c>
      <c r="L193" s="210"/>
    </row>
    <row r="194" spans="1:13" ht="22.5" customHeight="1">
      <c r="A194" s="202">
        <v>183</v>
      </c>
      <c r="B194" s="203" t="s">
        <v>1269</v>
      </c>
      <c r="C194" s="204" t="s">
        <v>1270</v>
      </c>
      <c r="D194" s="205" t="s">
        <v>45</v>
      </c>
      <c r="E194" s="206" t="s">
        <v>163</v>
      </c>
      <c r="F194" s="207" t="s">
        <v>151</v>
      </c>
      <c r="G194" s="208" t="s">
        <v>572</v>
      </c>
      <c r="H194" s="198" t="s">
        <v>14</v>
      </c>
      <c r="I194" s="532">
        <v>1</v>
      </c>
      <c r="J194" s="563">
        <v>4363200</v>
      </c>
      <c r="K194" s="299">
        <f t="shared" si="15"/>
        <v>3490560</v>
      </c>
      <c r="L194" s="210"/>
    </row>
    <row r="195" spans="1:13" ht="22.5" customHeight="1">
      <c r="A195" s="202">
        <v>184</v>
      </c>
      <c r="B195" s="203" t="s">
        <v>1084</v>
      </c>
      <c r="C195" s="204" t="s">
        <v>1085</v>
      </c>
      <c r="D195" s="205" t="s">
        <v>45</v>
      </c>
      <c r="E195" s="206" t="s">
        <v>661</v>
      </c>
      <c r="F195" s="207" t="s">
        <v>151</v>
      </c>
      <c r="G195" s="208" t="s">
        <v>7</v>
      </c>
      <c r="H195" s="198" t="s">
        <v>11</v>
      </c>
      <c r="I195" s="532">
        <v>1</v>
      </c>
      <c r="J195" s="563">
        <v>4363200</v>
      </c>
      <c r="K195" s="299">
        <f t="shared" si="15"/>
        <v>3490560</v>
      </c>
      <c r="L195" s="210"/>
    </row>
    <row r="196" spans="1:13" ht="22.5" customHeight="1">
      <c r="A196" s="202">
        <v>185</v>
      </c>
      <c r="B196" s="203" t="s">
        <v>164</v>
      </c>
      <c r="C196" s="204" t="s">
        <v>165</v>
      </c>
      <c r="D196" s="205" t="s">
        <v>136</v>
      </c>
      <c r="E196" s="206" t="s">
        <v>166</v>
      </c>
      <c r="F196" s="207" t="s">
        <v>151</v>
      </c>
      <c r="G196" s="208" t="s">
        <v>28</v>
      </c>
      <c r="H196" s="198" t="s">
        <v>11</v>
      </c>
      <c r="I196" s="532">
        <v>1</v>
      </c>
      <c r="J196" s="563">
        <v>4363200</v>
      </c>
      <c r="K196" s="299">
        <f t="shared" si="15"/>
        <v>3490560</v>
      </c>
      <c r="L196" s="210"/>
    </row>
    <row r="197" spans="1:13" ht="22.5" customHeight="1">
      <c r="A197" s="202">
        <v>186</v>
      </c>
      <c r="B197" s="210" t="s">
        <v>539</v>
      </c>
      <c r="C197" s="204" t="s">
        <v>540</v>
      </c>
      <c r="D197" s="205" t="s">
        <v>121</v>
      </c>
      <c r="E197" s="206" t="s">
        <v>541</v>
      </c>
      <c r="F197" s="207" t="s">
        <v>151</v>
      </c>
      <c r="G197" s="208" t="s">
        <v>7</v>
      </c>
      <c r="H197" s="198" t="s">
        <v>11</v>
      </c>
      <c r="I197" s="532">
        <v>1</v>
      </c>
      <c r="J197" s="563">
        <v>4363200</v>
      </c>
      <c r="K197" s="299">
        <f t="shared" si="15"/>
        <v>3490560</v>
      </c>
      <c r="L197" s="210"/>
    </row>
    <row r="198" spans="1:13" ht="22.5" customHeight="1">
      <c r="A198" s="202">
        <v>187</v>
      </c>
      <c r="B198" s="203" t="s">
        <v>174</v>
      </c>
      <c r="C198" s="204" t="s">
        <v>115</v>
      </c>
      <c r="D198" s="205" t="s">
        <v>175</v>
      </c>
      <c r="E198" s="206" t="s">
        <v>176</v>
      </c>
      <c r="F198" s="207" t="s">
        <v>151</v>
      </c>
      <c r="G198" s="208" t="s">
        <v>28</v>
      </c>
      <c r="H198" s="198" t="s">
        <v>11</v>
      </c>
      <c r="I198" s="532">
        <v>1</v>
      </c>
      <c r="J198" s="563">
        <v>4363200</v>
      </c>
      <c r="K198" s="299">
        <f t="shared" si="15"/>
        <v>3490560</v>
      </c>
      <c r="L198" s="210"/>
    </row>
    <row r="199" spans="1:13" ht="22.5" customHeight="1">
      <c r="A199" s="202">
        <v>188</v>
      </c>
      <c r="B199" s="203" t="s">
        <v>1341</v>
      </c>
      <c r="C199" s="204" t="s">
        <v>1342</v>
      </c>
      <c r="D199" s="205" t="s">
        <v>42</v>
      </c>
      <c r="E199" s="206" t="s">
        <v>973</v>
      </c>
      <c r="F199" s="207" t="s">
        <v>151</v>
      </c>
      <c r="G199" s="208" t="s">
        <v>467</v>
      </c>
      <c r="H199" s="198" t="s">
        <v>11</v>
      </c>
      <c r="I199" s="532">
        <v>1</v>
      </c>
      <c r="J199" s="563">
        <v>4363200</v>
      </c>
      <c r="K199" s="299">
        <f t="shared" si="15"/>
        <v>3490560</v>
      </c>
      <c r="L199" s="210"/>
    </row>
    <row r="200" spans="1:13" ht="22.5" customHeight="1">
      <c r="A200" s="202">
        <v>189</v>
      </c>
      <c r="B200" s="203" t="s">
        <v>1339</v>
      </c>
      <c r="C200" s="204" t="s">
        <v>177</v>
      </c>
      <c r="D200" s="205" t="s">
        <v>847</v>
      </c>
      <c r="E200" s="206" t="s">
        <v>1340</v>
      </c>
      <c r="F200" s="207" t="s">
        <v>151</v>
      </c>
      <c r="G200" s="208" t="s">
        <v>467</v>
      </c>
      <c r="H200" s="198" t="s">
        <v>11</v>
      </c>
      <c r="I200" s="532">
        <v>1</v>
      </c>
      <c r="J200" s="563">
        <v>4363200</v>
      </c>
      <c r="K200" s="299">
        <f t="shared" si="15"/>
        <v>3490560</v>
      </c>
      <c r="L200" s="210"/>
    </row>
    <row r="201" spans="1:13" ht="22.5" customHeight="1">
      <c r="A201" s="202">
        <v>190</v>
      </c>
      <c r="B201" s="203" t="s">
        <v>1271</v>
      </c>
      <c r="C201" s="204" t="s">
        <v>21</v>
      </c>
      <c r="D201" s="205" t="s">
        <v>29</v>
      </c>
      <c r="E201" s="206" t="s">
        <v>1272</v>
      </c>
      <c r="F201" s="207" t="s">
        <v>151</v>
      </c>
      <c r="G201" s="208" t="s">
        <v>7</v>
      </c>
      <c r="H201" s="198" t="s">
        <v>11</v>
      </c>
      <c r="I201" s="532">
        <v>1</v>
      </c>
      <c r="J201" s="563">
        <v>4363200</v>
      </c>
      <c r="K201" s="299">
        <f t="shared" si="15"/>
        <v>3490560</v>
      </c>
      <c r="L201" s="210"/>
    </row>
    <row r="202" spans="1:13" ht="22.5" customHeight="1">
      <c r="A202" s="202">
        <v>191</v>
      </c>
      <c r="B202" s="203" t="s">
        <v>1215</v>
      </c>
      <c r="C202" s="204" t="s">
        <v>1216</v>
      </c>
      <c r="D202" s="205" t="s">
        <v>46</v>
      </c>
      <c r="E202" s="206" t="s">
        <v>1217</v>
      </c>
      <c r="F202" s="207" t="s">
        <v>151</v>
      </c>
      <c r="G202" s="208" t="s">
        <v>16</v>
      </c>
      <c r="H202" s="198" t="s">
        <v>9</v>
      </c>
      <c r="I202" s="532">
        <v>1</v>
      </c>
      <c r="J202" s="563">
        <v>4363200</v>
      </c>
      <c r="K202" s="299">
        <f t="shared" si="15"/>
        <v>3490560</v>
      </c>
      <c r="L202" s="210"/>
    </row>
    <row r="203" spans="1:13" ht="22.5" customHeight="1">
      <c r="A203" s="202">
        <v>192</v>
      </c>
      <c r="B203" s="203" t="s">
        <v>543</v>
      </c>
      <c r="C203" s="204" t="s">
        <v>23</v>
      </c>
      <c r="D203" s="205" t="s">
        <v>46</v>
      </c>
      <c r="E203" s="206" t="s">
        <v>544</v>
      </c>
      <c r="F203" s="207" t="s">
        <v>151</v>
      </c>
      <c r="G203" s="208" t="s">
        <v>28</v>
      </c>
      <c r="H203" s="198" t="s">
        <v>9</v>
      </c>
      <c r="I203" s="532">
        <v>1</v>
      </c>
      <c r="J203" s="563">
        <v>4363200</v>
      </c>
      <c r="K203" s="299">
        <f t="shared" si="15"/>
        <v>3490560</v>
      </c>
      <c r="L203" s="210"/>
    </row>
    <row r="204" spans="1:13" ht="22.5" customHeight="1">
      <c r="A204" s="202">
        <v>193</v>
      </c>
      <c r="B204" s="210" t="s">
        <v>1273</v>
      </c>
      <c r="C204" s="204" t="s">
        <v>1274</v>
      </c>
      <c r="D204" s="205" t="s">
        <v>178</v>
      </c>
      <c r="E204" s="206" t="s">
        <v>1275</v>
      </c>
      <c r="F204" s="207" t="s">
        <v>151</v>
      </c>
      <c r="G204" s="208" t="s">
        <v>7</v>
      </c>
      <c r="H204" s="198" t="s">
        <v>8</v>
      </c>
      <c r="I204" s="532">
        <v>1</v>
      </c>
      <c r="J204" s="563">
        <v>4363200</v>
      </c>
      <c r="K204" s="299">
        <f t="shared" si="15"/>
        <v>3490560</v>
      </c>
      <c r="L204" s="210"/>
    </row>
    <row r="205" spans="1:13" ht="22.5" customHeight="1">
      <c r="A205" s="202">
        <v>194</v>
      </c>
      <c r="B205" s="203" t="s">
        <v>185</v>
      </c>
      <c r="C205" s="204" t="s">
        <v>186</v>
      </c>
      <c r="D205" s="205" t="s">
        <v>118</v>
      </c>
      <c r="E205" s="206" t="s">
        <v>187</v>
      </c>
      <c r="F205" s="207" t="s">
        <v>151</v>
      </c>
      <c r="G205" s="208" t="s">
        <v>28</v>
      </c>
      <c r="H205" s="198" t="s">
        <v>8</v>
      </c>
      <c r="I205" s="532">
        <v>1</v>
      </c>
      <c r="J205" s="563">
        <v>4363200</v>
      </c>
      <c r="K205" s="299">
        <f t="shared" si="15"/>
        <v>3490560</v>
      </c>
      <c r="L205" s="210"/>
    </row>
    <row r="206" spans="1:13" ht="22.5" customHeight="1">
      <c r="A206" s="202">
        <v>195</v>
      </c>
      <c r="B206" s="203" t="s">
        <v>537</v>
      </c>
      <c r="C206" s="204" t="s">
        <v>538</v>
      </c>
      <c r="D206" s="205" t="s">
        <v>179</v>
      </c>
      <c r="E206" s="206" t="s">
        <v>180</v>
      </c>
      <c r="F206" s="207" t="s">
        <v>151</v>
      </c>
      <c r="G206" s="208" t="s">
        <v>28</v>
      </c>
      <c r="H206" s="198" t="s">
        <v>11</v>
      </c>
      <c r="I206" s="532">
        <v>1</v>
      </c>
      <c r="J206" s="563">
        <f>4363200+648000</f>
        <v>5011200</v>
      </c>
      <c r="K206" s="299">
        <f t="shared" si="15"/>
        <v>4008960</v>
      </c>
      <c r="L206" s="210"/>
      <c r="M206" s="125"/>
    </row>
    <row r="207" spans="1:13" ht="22.5" customHeight="1">
      <c r="A207" s="202">
        <v>196</v>
      </c>
      <c r="B207" s="203" t="s">
        <v>763</v>
      </c>
      <c r="C207" s="204" t="s">
        <v>764</v>
      </c>
      <c r="D207" s="205" t="s">
        <v>85</v>
      </c>
      <c r="E207" s="206" t="s">
        <v>765</v>
      </c>
      <c r="F207" s="207" t="s">
        <v>151</v>
      </c>
      <c r="G207" s="208" t="s">
        <v>7</v>
      </c>
      <c r="H207" s="198" t="s">
        <v>8</v>
      </c>
      <c r="I207" s="532">
        <v>1</v>
      </c>
      <c r="J207" s="563">
        <v>4363200</v>
      </c>
      <c r="K207" s="299">
        <f t="shared" si="15"/>
        <v>3490560</v>
      </c>
      <c r="L207" s="210"/>
    </row>
    <row r="208" spans="1:13" ht="22.5" customHeight="1">
      <c r="A208" s="202">
        <v>197</v>
      </c>
      <c r="B208" s="203" t="s">
        <v>545</v>
      </c>
      <c r="C208" s="204" t="s">
        <v>546</v>
      </c>
      <c r="D208" s="205" t="s">
        <v>547</v>
      </c>
      <c r="E208" s="206" t="s">
        <v>548</v>
      </c>
      <c r="F208" s="207" t="s">
        <v>151</v>
      </c>
      <c r="G208" s="208" t="s">
        <v>16</v>
      </c>
      <c r="H208" s="198" t="s">
        <v>14</v>
      </c>
      <c r="I208" s="532">
        <v>1</v>
      </c>
      <c r="J208" s="563">
        <v>4363200</v>
      </c>
      <c r="K208" s="299">
        <f t="shared" si="15"/>
        <v>3490560</v>
      </c>
      <c r="L208" s="210"/>
    </row>
    <row r="209" spans="1:12" ht="22.5" customHeight="1">
      <c r="A209" s="202">
        <v>198</v>
      </c>
      <c r="B209" s="210" t="s">
        <v>1535</v>
      </c>
      <c r="C209" s="212" t="s">
        <v>1536</v>
      </c>
      <c r="D209" s="198" t="s">
        <v>1537</v>
      </c>
      <c r="E209" s="221" t="s">
        <v>1538</v>
      </c>
      <c r="F209" s="202" t="s">
        <v>188</v>
      </c>
      <c r="G209" s="222" t="s">
        <v>1539</v>
      </c>
      <c r="H209" s="198" t="s">
        <v>454</v>
      </c>
      <c r="I209" s="531">
        <v>0.7</v>
      </c>
      <c r="J209" s="563">
        <v>4363200</v>
      </c>
      <c r="K209" s="299">
        <f>J209*0.7/5*4</f>
        <v>2443392</v>
      </c>
      <c r="L209" s="210"/>
    </row>
    <row r="210" spans="1:12" ht="22.5" customHeight="1">
      <c r="A210" s="202">
        <v>199</v>
      </c>
      <c r="B210" s="210" t="s">
        <v>1540</v>
      </c>
      <c r="C210" s="212" t="s">
        <v>23</v>
      </c>
      <c r="D210" s="198" t="s">
        <v>1335</v>
      </c>
      <c r="E210" s="221" t="s">
        <v>1541</v>
      </c>
      <c r="F210" s="202" t="s">
        <v>188</v>
      </c>
      <c r="G210" s="222" t="s">
        <v>16</v>
      </c>
      <c r="H210" s="198" t="s">
        <v>454</v>
      </c>
      <c r="I210" s="531">
        <v>0.7</v>
      </c>
      <c r="J210" s="563">
        <v>4363200</v>
      </c>
      <c r="K210" s="299">
        <f>J210*0.7/5*4</f>
        <v>2443392</v>
      </c>
      <c r="L210" s="210"/>
    </row>
    <row r="211" spans="1:12" ht="22.5" customHeight="1">
      <c r="A211" s="202">
        <v>200</v>
      </c>
      <c r="B211" s="210" t="s">
        <v>1542</v>
      </c>
      <c r="C211" s="212" t="s">
        <v>593</v>
      </c>
      <c r="D211" s="198" t="s">
        <v>117</v>
      </c>
      <c r="E211" s="221" t="s">
        <v>1543</v>
      </c>
      <c r="F211" s="202" t="s">
        <v>188</v>
      </c>
      <c r="G211" s="222" t="s">
        <v>7</v>
      </c>
      <c r="H211" s="198" t="s">
        <v>454</v>
      </c>
      <c r="I211" s="531">
        <v>0.7</v>
      </c>
      <c r="J211" s="563">
        <v>4363200</v>
      </c>
      <c r="K211" s="299">
        <f>J211*0.7/5*4</f>
        <v>2443392</v>
      </c>
      <c r="L211" s="210"/>
    </row>
    <row r="212" spans="1:12" ht="22.5" customHeight="1">
      <c r="A212" s="202">
        <v>201</v>
      </c>
      <c r="B212" s="210" t="s">
        <v>1526</v>
      </c>
      <c r="C212" s="212" t="s">
        <v>801</v>
      </c>
      <c r="D212" s="198" t="s">
        <v>1391</v>
      </c>
      <c r="E212" s="221" t="s">
        <v>810</v>
      </c>
      <c r="F212" s="202" t="s">
        <v>188</v>
      </c>
      <c r="G212" s="222" t="s">
        <v>7</v>
      </c>
      <c r="H212" s="198" t="s">
        <v>454</v>
      </c>
      <c r="I212" s="531">
        <v>0.7</v>
      </c>
      <c r="J212" s="563">
        <v>4363200</v>
      </c>
      <c r="K212" s="299">
        <f>J212*0.7/5*4</f>
        <v>2443392</v>
      </c>
      <c r="L212" s="210"/>
    </row>
    <row r="213" spans="1:12" ht="22.5" customHeight="1">
      <c r="A213" s="202">
        <v>202</v>
      </c>
      <c r="B213" s="210" t="s">
        <v>1527</v>
      </c>
      <c r="C213" s="212" t="s">
        <v>73</v>
      </c>
      <c r="D213" s="198" t="s">
        <v>86</v>
      </c>
      <c r="E213" s="221" t="s">
        <v>1528</v>
      </c>
      <c r="F213" s="202" t="s">
        <v>188</v>
      </c>
      <c r="G213" s="222" t="s">
        <v>7</v>
      </c>
      <c r="H213" s="198" t="s">
        <v>454</v>
      </c>
      <c r="I213" s="531">
        <v>0.7</v>
      </c>
      <c r="J213" s="563">
        <v>4363200</v>
      </c>
      <c r="K213" s="299">
        <f>J213*0.7/5*4</f>
        <v>2443392</v>
      </c>
      <c r="L213" s="210"/>
    </row>
    <row r="214" spans="1:12" ht="22.5" customHeight="1">
      <c r="A214" s="202">
        <v>203</v>
      </c>
      <c r="B214" s="210" t="s">
        <v>1532</v>
      </c>
      <c r="C214" s="204" t="s">
        <v>1533</v>
      </c>
      <c r="D214" s="205" t="s">
        <v>137</v>
      </c>
      <c r="E214" s="206" t="s">
        <v>1534</v>
      </c>
      <c r="F214" s="207" t="s">
        <v>188</v>
      </c>
      <c r="G214" s="208" t="s">
        <v>16</v>
      </c>
      <c r="H214" s="198" t="s">
        <v>8</v>
      </c>
      <c r="I214" s="532">
        <v>1</v>
      </c>
      <c r="J214" s="563">
        <v>4363200</v>
      </c>
      <c r="K214" s="299">
        <f t="shared" ref="K214:K225" si="16">J214/5*4</f>
        <v>3490560</v>
      </c>
      <c r="L214" s="210"/>
    </row>
    <row r="215" spans="1:12" ht="22.5" customHeight="1">
      <c r="A215" s="202">
        <v>204</v>
      </c>
      <c r="B215" s="203" t="s">
        <v>189</v>
      </c>
      <c r="C215" s="204" t="s">
        <v>44</v>
      </c>
      <c r="D215" s="205" t="s">
        <v>10</v>
      </c>
      <c r="E215" s="206" t="s">
        <v>190</v>
      </c>
      <c r="F215" s="207" t="s">
        <v>188</v>
      </c>
      <c r="G215" s="208" t="s">
        <v>7</v>
      </c>
      <c r="H215" s="198" t="s">
        <v>14</v>
      </c>
      <c r="I215" s="532">
        <v>1</v>
      </c>
      <c r="J215" s="563">
        <v>4363200</v>
      </c>
      <c r="K215" s="299">
        <f t="shared" si="16"/>
        <v>3490560</v>
      </c>
      <c r="L215" s="210"/>
    </row>
    <row r="216" spans="1:12" ht="22.5" customHeight="1">
      <c r="A216" s="202">
        <v>205</v>
      </c>
      <c r="B216" s="210" t="s">
        <v>458</v>
      </c>
      <c r="C216" s="223" t="s">
        <v>459</v>
      </c>
      <c r="D216" s="224" t="s">
        <v>156</v>
      </c>
      <c r="E216" s="225" t="s">
        <v>460</v>
      </c>
      <c r="F216" s="226" t="s">
        <v>188</v>
      </c>
      <c r="G216" s="227" t="s">
        <v>16</v>
      </c>
      <c r="H216" s="224" t="s">
        <v>14</v>
      </c>
      <c r="I216" s="532">
        <v>1</v>
      </c>
      <c r="J216" s="563">
        <v>4363200</v>
      </c>
      <c r="K216" s="299">
        <f t="shared" si="16"/>
        <v>3490560</v>
      </c>
      <c r="L216" s="210"/>
    </row>
    <row r="217" spans="1:12" ht="22.5" customHeight="1">
      <c r="A217" s="202">
        <v>206</v>
      </c>
      <c r="B217" s="203" t="s">
        <v>1136</v>
      </c>
      <c r="C217" s="204" t="s">
        <v>1137</v>
      </c>
      <c r="D217" s="205" t="s">
        <v>56</v>
      </c>
      <c r="E217" s="206" t="s">
        <v>1138</v>
      </c>
      <c r="F217" s="207" t="s">
        <v>188</v>
      </c>
      <c r="G217" s="208" t="s">
        <v>7</v>
      </c>
      <c r="H217" s="198" t="s">
        <v>11</v>
      </c>
      <c r="I217" s="532">
        <v>1</v>
      </c>
      <c r="J217" s="563">
        <v>4363200</v>
      </c>
      <c r="K217" s="299">
        <f t="shared" si="16"/>
        <v>3490560</v>
      </c>
      <c r="L217" s="210"/>
    </row>
    <row r="218" spans="1:12" ht="22.5" customHeight="1">
      <c r="A218" s="202">
        <v>207</v>
      </c>
      <c r="B218" s="203" t="s">
        <v>191</v>
      </c>
      <c r="C218" s="204" t="s">
        <v>23</v>
      </c>
      <c r="D218" s="205" t="s">
        <v>60</v>
      </c>
      <c r="E218" s="206" t="s">
        <v>192</v>
      </c>
      <c r="F218" s="207" t="s">
        <v>188</v>
      </c>
      <c r="G218" s="208" t="s">
        <v>16</v>
      </c>
      <c r="H218" s="198" t="s">
        <v>8</v>
      </c>
      <c r="I218" s="532">
        <v>1</v>
      </c>
      <c r="J218" s="563">
        <v>4363200</v>
      </c>
      <c r="K218" s="299">
        <f t="shared" si="16"/>
        <v>3490560</v>
      </c>
      <c r="L218" s="210"/>
    </row>
    <row r="219" spans="1:12" ht="22.5" customHeight="1">
      <c r="A219" s="202">
        <v>208</v>
      </c>
      <c r="B219" s="203" t="s">
        <v>1139</v>
      </c>
      <c r="C219" s="204" t="s">
        <v>1140</v>
      </c>
      <c r="D219" s="205" t="s">
        <v>1141</v>
      </c>
      <c r="E219" s="206" t="s">
        <v>1142</v>
      </c>
      <c r="F219" s="207" t="s">
        <v>188</v>
      </c>
      <c r="G219" s="208" t="s">
        <v>7</v>
      </c>
      <c r="H219" s="198" t="s">
        <v>14</v>
      </c>
      <c r="I219" s="532">
        <v>1</v>
      </c>
      <c r="J219" s="563">
        <v>4363200</v>
      </c>
      <c r="K219" s="299">
        <f t="shared" si="16"/>
        <v>3490560</v>
      </c>
      <c r="L219" s="210"/>
    </row>
    <row r="220" spans="1:12" ht="22.5" customHeight="1">
      <c r="A220" s="202">
        <v>209</v>
      </c>
      <c r="B220" s="203" t="s">
        <v>768</v>
      </c>
      <c r="C220" s="204" t="s">
        <v>165</v>
      </c>
      <c r="D220" s="205" t="s">
        <v>81</v>
      </c>
      <c r="E220" s="206" t="s">
        <v>769</v>
      </c>
      <c r="F220" s="207" t="s">
        <v>188</v>
      </c>
      <c r="G220" s="208" t="s">
        <v>28</v>
      </c>
      <c r="H220" s="198" t="s">
        <v>11</v>
      </c>
      <c r="I220" s="532">
        <v>1</v>
      </c>
      <c r="J220" s="563">
        <v>4363200</v>
      </c>
      <c r="K220" s="299">
        <f t="shared" si="16"/>
        <v>3490560</v>
      </c>
      <c r="L220" s="210"/>
    </row>
    <row r="221" spans="1:12" ht="22.5" customHeight="1">
      <c r="A221" s="202">
        <v>210</v>
      </c>
      <c r="B221" s="203" t="s">
        <v>1343</v>
      </c>
      <c r="C221" s="204" t="s">
        <v>1344</v>
      </c>
      <c r="D221" s="205" t="s">
        <v>42</v>
      </c>
      <c r="E221" s="206" t="s">
        <v>1345</v>
      </c>
      <c r="F221" s="207" t="s">
        <v>188</v>
      </c>
      <c r="G221" s="208" t="s">
        <v>28</v>
      </c>
      <c r="H221" s="198" t="s">
        <v>8</v>
      </c>
      <c r="I221" s="532">
        <v>1</v>
      </c>
      <c r="J221" s="563">
        <v>4363200</v>
      </c>
      <c r="K221" s="299">
        <f t="shared" si="16"/>
        <v>3490560</v>
      </c>
      <c r="L221" s="210"/>
    </row>
    <row r="222" spans="1:12" ht="22.5" customHeight="1">
      <c r="A222" s="202">
        <v>211</v>
      </c>
      <c r="B222" s="203" t="s">
        <v>1276</v>
      </c>
      <c r="C222" s="204" t="s">
        <v>22</v>
      </c>
      <c r="D222" s="205" t="s">
        <v>46</v>
      </c>
      <c r="E222" s="206" t="s">
        <v>1277</v>
      </c>
      <c r="F222" s="207" t="s">
        <v>188</v>
      </c>
      <c r="G222" s="208" t="s">
        <v>16</v>
      </c>
      <c r="H222" s="198" t="s">
        <v>14</v>
      </c>
      <c r="I222" s="532">
        <v>1</v>
      </c>
      <c r="J222" s="563">
        <v>4363200</v>
      </c>
      <c r="K222" s="299">
        <f t="shared" si="16"/>
        <v>3490560</v>
      </c>
      <c r="L222" s="210"/>
    </row>
    <row r="223" spans="1:12" ht="22.5" customHeight="1">
      <c r="A223" s="202">
        <v>212</v>
      </c>
      <c r="B223" s="203" t="s">
        <v>1143</v>
      </c>
      <c r="C223" s="204" t="s">
        <v>1144</v>
      </c>
      <c r="D223" s="205" t="s">
        <v>178</v>
      </c>
      <c r="E223" s="206" t="s">
        <v>1145</v>
      </c>
      <c r="F223" s="207" t="s">
        <v>188</v>
      </c>
      <c r="G223" s="208" t="s">
        <v>7</v>
      </c>
      <c r="H223" s="198" t="s">
        <v>14</v>
      </c>
      <c r="I223" s="532">
        <v>1</v>
      </c>
      <c r="J223" s="563">
        <v>4363200</v>
      </c>
      <c r="K223" s="299">
        <f t="shared" si="16"/>
        <v>3490560</v>
      </c>
      <c r="L223" s="210"/>
    </row>
    <row r="224" spans="1:12" ht="22.5" customHeight="1">
      <c r="A224" s="202">
        <v>213</v>
      </c>
      <c r="B224" s="203" t="s">
        <v>766</v>
      </c>
      <c r="C224" s="204" t="s">
        <v>65</v>
      </c>
      <c r="D224" s="205" t="s">
        <v>35</v>
      </c>
      <c r="E224" s="206" t="s">
        <v>767</v>
      </c>
      <c r="F224" s="207" t="s">
        <v>188</v>
      </c>
      <c r="G224" s="208" t="s">
        <v>28</v>
      </c>
      <c r="H224" s="198" t="s">
        <v>8</v>
      </c>
      <c r="I224" s="532">
        <v>1</v>
      </c>
      <c r="J224" s="563">
        <v>4363200</v>
      </c>
      <c r="K224" s="299">
        <f t="shared" si="16"/>
        <v>3490560</v>
      </c>
      <c r="L224" s="210"/>
    </row>
    <row r="225" spans="1:13" ht="22.5" customHeight="1">
      <c r="A225" s="202">
        <v>214</v>
      </c>
      <c r="B225" s="210" t="s">
        <v>1529</v>
      </c>
      <c r="C225" s="212" t="s">
        <v>1530</v>
      </c>
      <c r="D225" s="198" t="s">
        <v>55</v>
      </c>
      <c r="E225" s="221" t="s">
        <v>1531</v>
      </c>
      <c r="F225" s="202" t="s">
        <v>188</v>
      </c>
      <c r="G225" s="222" t="s">
        <v>28</v>
      </c>
      <c r="H225" s="198" t="s">
        <v>8</v>
      </c>
      <c r="I225" s="531">
        <v>1</v>
      </c>
      <c r="J225" s="563">
        <v>4363200</v>
      </c>
      <c r="K225" s="299">
        <f t="shared" si="16"/>
        <v>3490560</v>
      </c>
      <c r="L225" s="210"/>
    </row>
    <row r="226" spans="1:13" ht="22.5" customHeight="1">
      <c r="A226" s="202">
        <v>215</v>
      </c>
      <c r="B226" s="210" t="s">
        <v>1550</v>
      </c>
      <c r="C226" s="212" t="s">
        <v>1551</v>
      </c>
      <c r="D226" s="198" t="s">
        <v>150</v>
      </c>
      <c r="E226" s="221" t="s">
        <v>1552</v>
      </c>
      <c r="F226" s="202" t="s">
        <v>193</v>
      </c>
      <c r="G226" s="222" t="s">
        <v>7</v>
      </c>
      <c r="H226" s="198" t="s">
        <v>454</v>
      </c>
      <c r="I226" s="531">
        <v>0.7</v>
      </c>
      <c r="J226" s="563">
        <v>4363200</v>
      </c>
      <c r="K226" s="299">
        <f>J226*0.7/5*4</f>
        <v>2443392</v>
      </c>
      <c r="L226" s="210"/>
    </row>
    <row r="227" spans="1:13" ht="22.5" customHeight="1">
      <c r="A227" s="202">
        <v>216</v>
      </c>
      <c r="B227" s="210" t="s">
        <v>1553</v>
      </c>
      <c r="C227" s="212" t="s">
        <v>1554</v>
      </c>
      <c r="D227" s="198" t="s">
        <v>24</v>
      </c>
      <c r="E227" s="221" t="s">
        <v>1555</v>
      </c>
      <c r="F227" s="202" t="s">
        <v>193</v>
      </c>
      <c r="G227" s="222" t="s">
        <v>7</v>
      </c>
      <c r="H227" s="198" t="s">
        <v>454</v>
      </c>
      <c r="I227" s="531">
        <v>0.7</v>
      </c>
      <c r="J227" s="563">
        <v>4363200</v>
      </c>
      <c r="K227" s="299">
        <f>J227*0.7/5*4</f>
        <v>2443392</v>
      </c>
      <c r="L227" s="210"/>
    </row>
    <row r="228" spans="1:13" ht="22.5" customHeight="1">
      <c r="A228" s="202">
        <v>217</v>
      </c>
      <c r="B228" s="210" t="s">
        <v>1547</v>
      </c>
      <c r="C228" s="204" t="s">
        <v>1548</v>
      </c>
      <c r="D228" s="205" t="s">
        <v>213</v>
      </c>
      <c r="E228" s="206" t="s">
        <v>1549</v>
      </c>
      <c r="F228" s="207" t="s">
        <v>193</v>
      </c>
      <c r="G228" s="208" t="s">
        <v>16</v>
      </c>
      <c r="H228" s="198" t="s">
        <v>454</v>
      </c>
      <c r="I228" s="532">
        <v>0.7</v>
      </c>
      <c r="J228" s="563">
        <v>4363200</v>
      </c>
      <c r="K228" s="299">
        <f>J228*0.7/5*4</f>
        <v>2443392</v>
      </c>
      <c r="L228" s="210"/>
    </row>
    <row r="229" spans="1:13" ht="22.5" customHeight="1">
      <c r="A229" s="202">
        <v>218</v>
      </c>
      <c r="B229" s="210" t="s">
        <v>1544</v>
      </c>
      <c r="C229" s="212" t="s">
        <v>1545</v>
      </c>
      <c r="D229" s="198" t="s">
        <v>55</v>
      </c>
      <c r="E229" s="221" t="s">
        <v>1546</v>
      </c>
      <c r="F229" s="202" t="s">
        <v>193</v>
      </c>
      <c r="G229" s="222" t="s">
        <v>16</v>
      </c>
      <c r="H229" s="198" t="s">
        <v>454</v>
      </c>
      <c r="I229" s="531">
        <v>0.7</v>
      </c>
      <c r="J229" s="563">
        <v>4363200</v>
      </c>
      <c r="K229" s="299">
        <f>J229*0.7/5*4</f>
        <v>2443392</v>
      </c>
      <c r="L229" s="210"/>
    </row>
    <row r="230" spans="1:13" ht="22.5" customHeight="1">
      <c r="A230" s="202">
        <v>219</v>
      </c>
      <c r="B230" s="210" t="s">
        <v>1556</v>
      </c>
      <c r="C230" s="204" t="s">
        <v>1557</v>
      </c>
      <c r="D230" s="205" t="s">
        <v>85</v>
      </c>
      <c r="E230" s="206" t="s">
        <v>1558</v>
      </c>
      <c r="F230" s="207" t="s">
        <v>193</v>
      </c>
      <c r="G230" s="208" t="s">
        <v>28</v>
      </c>
      <c r="H230" s="198" t="s">
        <v>454</v>
      </c>
      <c r="I230" s="532">
        <v>0.7</v>
      </c>
      <c r="J230" s="563">
        <f>2397600+432000</f>
        <v>2829600</v>
      </c>
      <c r="K230" s="299">
        <f>J230*0.7/5*4</f>
        <v>1584575.9999999998</v>
      </c>
      <c r="L230" s="210"/>
      <c r="M230" s="125"/>
    </row>
    <row r="231" spans="1:13" ht="22.5" customHeight="1">
      <c r="A231" s="202">
        <v>220</v>
      </c>
      <c r="B231" s="210" t="s">
        <v>770</v>
      </c>
      <c r="C231" s="204" t="s">
        <v>771</v>
      </c>
      <c r="D231" s="205" t="s">
        <v>772</v>
      </c>
      <c r="E231" s="206" t="s">
        <v>773</v>
      </c>
      <c r="F231" s="207" t="s">
        <v>193</v>
      </c>
      <c r="G231" s="208" t="s">
        <v>28</v>
      </c>
      <c r="H231" s="198" t="s">
        <v>14</v>
      </c>
      <c r="I231" s="532">
        <v>1</v>
      </c>
      <c r="J231" s="563">
        <v>4363200</v>
      </c>
      <c r="K231" s="299">
        <f t="shared" ref="K231:K247" si="17">J231/5*4</f>
        <v>3490560</v>
      </c>
      <c r="L231" s="210"/>
    </row>
    <row r="232" spans="1:13" ht="22.5" customHeight="1">
      <c r="A232" s="202">
        <v>221</v>
      </c>
      <c r="B232" s="210" t="s">
        <v>1214</v>
      </c>
      <c r="C232" s="204" t="s">
        <v>781</v>
      </c>
      <c r="D232" s="205" t="s">
        <v>782</v>
      </c>
      <c r="E232" s="206" t="s">
        <v>783</v>
      </c>
      <c r="F232" s="207" t="s">
        <v>193</v>
      </c>
      <c r="G232" s="208" t="s">
        <v>7</v>
      </c>
      <c r="H232" s="198" t="s">
        <v>8</v>
      </c>
      <c r="I232" s="532">
        <v>1</v>
      </c>
      <c r="J232" s="563">
        <v>4363200</v>
      </c>
      <c r="K232" s="299">
        <f t="shared" si="17"/>
        <v>3490560</v>
      </c>
      <c r="L232" s="210"/>
    </row>
    <row r="233" spans="1:13" ht="22.5" customHeight="1">
      <c r="A233" s="202">
        <v>222</v>
      </c>
      <c r="B233" s="203" t="s">
        <v>553</v>
      </c>
      <c r="C233" s="204" t="s">
        <v>554</v>
      </c>
      <c r="D233" s="205" t="s">
        <v>555</v>
      </c>
      <c r="E233" s="206" t="s">
        <v>556</v>
      </c>
      <c r="F233" s="207" t="s">
        <v>193</v>
      </c>
      <c r="G233" s="208" t="s">
        <v>7</v>
      </c>
      <c r="H233" s="198" t="s">
        <v>8</v>
      </c>
      <c r="I233" s="532">
        <v>1</v>
      </c>
      <c r="J233" s="563">
        <v>4363200</v>
      </c>
      <c r="K233" s="299">
        <f t="shared" si="17"/>
        <v>3490560</v>
      </c>
      <c r="L233" s="210"/>
    </row>
    <row r="234" spans="1:13" ht="22.5" customHeight="1">
      <c r="A234" s="202">
        <v>223</v>
      </c>
      <c r="B234" s="203" t="s">
        <v>1153</v>
      </c>
      <c r="C234" s="204" t="s">
        <v>79</v>
      </c>
      <c r="D234" s="205" t="s">
        <v>60</v>
      </c>
      <c r="E234" s="206" t="s">
        <v>552</v>
      </c>
      <c r="F234" s="207" t="s">
        <v>193</v>
      </c>
      <c r="G234" s="208" t="s">
        <v>28</v>
      </c>
      <c r="H234" s="198" t="s">
        <v>11</v>
      </c>
      <c r="I234" s="532">
        <v>1</v>
      </c>
      <c r="J234" s="563">
        <v>4363200</v>
      </c>
      <c r="K234" s="299">
        <f t="shared" si="17"/>
        <v>3490560</v>
      </c>
      <c r="L234" s="210"/>
    </row>
    <row r="235" spans="1:13" ht="22.5" customHeight="1">
      <c r="A235" s="202">
        <v>224</v>
      </c>
      <c r="B235" s="203" t="s">
        <v>1151</v>
      </c>
      <c r="C235" s="204" t="s">
        <v>131</v>
      </c>
      <c r="D235" s="205" t="s">
        <v>109</v>
      </c>
      <c r="E235" s="206" t="s">
        <v>560</v>
      </c>
      <c r="F235" s="207" t="s">
        <v>193</v>
      </c>
      <c r="G235" s="208" t="s">
        <v>16</v>
      </c>
      <c r="H235" s="198" t="s">
        <v>8</v>
      </c>
      <c r="I235" s="532">
        <v>1</v>
      </c>
      <c r="J235" s="563">
        <v>4363200</v>
      </c>
      <c r="K235" s="299">
        <f t="shared" si="17"/>
        <v>3490560</v>
      </c>
      <c r="L235" s="210"/>
    </row>
    <row r="236" spans="1:13" ht="22.5" customHeight="1">
      <c r="A236" s="202">
        <v>225</v>
      </c>
      <c r="B236" s="203" t="s">
        <v>1152</v>
      </c>
      <c r="C236" s="204" t="s">
        <v>1146</v>
      </c>
      <c r="D236" s="205" t="s">
        <v>136</v>
      </c>
      <c r="E236" s="206" t="s">
        <v>1147</v>
      </c>
      <c r="F236" s="207" t="s">
        <v>193</v>
      </c>
      <c r="G236" s="208" t="s">
        <v>28</v>
      </c>
      <c r="H236" s="198" t="s">
        <v>8</v>
      </c>
      <c r="I236" s="532">
        <v>1</v>
      </c>
      <c r="J236" s="563">
        <v>4363200</v>
      </c>
      <c r="K236" s="299">
        <f t="shared" si="17"/>
        <v>3490560</v>
      </c>
      <c r="L236" s="210"/>
    </row>
    <row r="237" spans="1:13" ht="22.5" customHeight="1">
      <c r="A237" s="202">
        <v>226</v>
      </c>
      <c r="B237" s="203" t="s">
        <v>902</v>
      </c>
      <c r="C237" s="204" t="s">
        <v>903</v>
      </c>
      <c r="D237" s="205" t="s">
        <v>49</v>
      </c>
      <c r="E237" s="206" t="s">
        <v>904</v>
      </c>
      <c r="F237" s="207" t="s">
        <v>193</v>
      </c>
      <c r="G237" s="208" t="s">
        <v>603</v>
      </c>
      <c r="H237" s="198" t="s">
        <v>14</v>
      </c>
      <c r="I237" s="532">
        <v>1</v>
      </c>
      <c r="J237" s="563">
        <v>4363200</v>
      </c>
      <c r="K237" s="299">
        <f t="shared" si="17"/>
        <v>3490560</v>
      </c>
      <c r="L237" s="210"/>
    </row>
    <row r="238" spans="1:13" ht="22.5" customHeight="1">
      <c r="A238" s="202">
        <v>227</v>
      </c>
      <c r="B238" s="203" t="s">
        <v>774</v>
      </c>
      <c r="C238" s="204" t="s">
        <v>775</v>
      </c>
      <c r="D238" s="205" t="s">
        <v>49</v>
      </c>
      <c r="E238" s="206" t="s">
        <v>776</v>
      </c>
      <c r="F238" s="207" t="s">
        <v>193</v>
      </c>
      <c r="G238" s="208" t="s">
        <v>467</v>
      </c>
      <c r="H238" s="198" t="s">
        <v>14</v>
      </c>
      <c r="I238" s="532">
        <v>1</v>
      </c>
      <c r="J238" s="563">
        <v>4363200</v>
      </c>
      <c r="K238" s="299">
        <f t="shared" si="17"/>
        <v>3490560</v>
      </c>
      <c r="L238" s="210"/>
    </row>
    <row r="239" spans="1:13" ht="22.5" customHeight="1">
      <c r="A239" s="202">
        <v>228</v>
      </c>
      <c r="B239" s="203" t="s">
        <v>549</v>
      </c>
      <c r="C239" s="204" t="s">
        <v>550</v>
      </c>
      <c r="D239" s="205" t="s">
        <v>551</v>
      </c>
      <c r="E239" s="206" t="s">
        <v>552</v>
      </c>
      <c r="F239" s="207" t="s">
        <v>193</v>
      </c>
      <c r="G239" s="208" t="s">
        <v>542</v>
      </c>
      <c r="H239" s="198" t="s">
        <v>14</v>
      </c>
      <c r="I239" s="532">
        <v>1</v>
      </c>
      <c r="J239" s="563">
        <v>4363200</v>
      </c>
      <c r="K239" s="299">
        <f t="shared" si="17"/>
        <v>3490560</v>
      </c>
      <c r="L239" s="210"/>
    </row>
    <row r="240" spans="1:13" ht="22.5" customHeight="1">
      <c r="A240" s="202">
        <v>229</v>
      </c>
      <c r="B240" s="203" t="s">
        <v>1348</v>
      </c>
      <c r="C240" s="204" t="s">
        <v>621</v>
      </c>
      <c r="D240" s="205" t="s">
        <v>199</v>
      </c>
      <c r="E240" s="206" t="s">
        <v>1071</v>
      </c>
      <c r="F240" s="207" t="s">
        <v>193</v>
      </c>
      <c r="G240" s="208" t="s">
        <v>7</v>
      </c>
      <c r="H240" s="198" t="s">
        <v>14</v>
      </c>
      <c r="I240" s="532">
        <v>1</v>
      </c>
      <c r="J240" s="563">
        <v>4363200</v>
      </c>
      <c r="K240" s="299">
        <f t="shared" si="17"/>
        <v>3490560</v>
      </c>
      <c r="L240" s="210"/>
    </row>
    <row r="241" spans="1:12" ht="22.5" customHeight="1">
      <c r="A241" s="202">
        <v>230</v>
      </c>
      <c r="B241" s="203" t="s">
        <v>1211</v>
      </c>
      <c r="C241" s="204" t="s">
        <v>1212</v>
      </c>
      <c r="D241" s="205" t="s">
        <v>1213</v>
      </c>
      <c r="E241" s="206" t="s">
        <v>571</v>
      </c>
      <c r="F241" s="207" t="s">
        <v>193</v>
      </c>
      <c r="G241" s="208" t="s">
        <v>16</v>
      </c>
      <c r="H241" s="198" t="s">
        <v>14</v>
      </c>
      <c r="I241" s="532">
        <v>1</v>
      </c>
      <c r="J241" s="563">
        <v>4363200</v>
      </c>
      <c r="K241" s="299">
        <f t="shared" si="17"/>
        <v>3490560</v>
      </c>
      <c r="L241" s="210"/>
    </row>
    <row r="242" spans="1:12" ht="22.5" customHeight="1">
      <c r="A242" s="202">
        <v>231</v>
      </c>
      <c r="B242" s="203" t="s">
        <v>1346</v>
      </c>
      <c r="C242" s="204" t="s">
        <v>503</v>
      </c>
      <c r="D242" s="205" t="s">
        <v>1347</v>
      </c>
      <c r="E242" s="206" t="s">
        <v>200</v>
      </c>
      <c r="F242" s="207" t="s">
        <v>193</v>
      </c>
      <c r="G242" s="208" t="s">
        <v>16</v>
      </c>
      <c r="H242" s="198" t="s">
        <v>11</v>
      </c>
      <c r="I242" s="532">
        <v>1</v>
      </c>
      <c r="J242" s="563">
        <v>4363200</v>
      </c>
      <c r="K242" s="299">
        <f t="shared" si="17"/>
        <v>3490560</v>
      </c>
      <c r="L242" s="210"/>
    </row>
    <row r="243" spans="1:12" ht="22.5" customHeight="1">
      <c r="A243" s="202">
        <v>232</v>
      </c>
      <c r="B243" s="203" t="s">
        <v>1148</v>
      </c>
      <c r="C243" s="204" t="s">
        <v>1149</v>
      </c>
      <c r="D243" s="205" t="s">
        <v>90</v>
      </c>
      <c r="E243" s="206" t="s">
        <v>1150</v>
      </c>
      <c r="F243" s="207" t="s">
        <v>193</v>
      </c>
      <c r="G243" s="208" t="s">
        <v>7</v>
      </c>
      <c r="H243" s="198" t="s">
        <v>14</v>
      </c>
      <c r="I243" s="532">
        <v>1</v>
      </c>
      <c r="J243" s="563">
        <v>4363200</v>
      </c>
      <c r="K243" s="299">
        <f t="shared" si="17"/>
        <v>3490560</v>
      </c>
      <c r="L243" s="210"/>
    </row>
    <row r="244" spans="1:12" ht="22.5" customHeight="1">
      <c r="A244" s="202">
        <v>233</v>
      </c>
      <c r="B244" s="203" t="s">
        <v>557</v>
      </c>
      <c r="C244" s="204" t="s">
        <v>558</v>
      </c>
      <c r="D244" s="205" t="s">
        <v>29</v>
      </c>
      <c r="E244" s="206" t="s">
        <v>559</v>
      </c>
      <c r="F244" s="207" t="s">
        <v>193</v>
      </c>
      <c r="G244" s="208" t="s">
        <v>28</v>
      </c>
      <c r="H244" s="198" t="s">
        <v>11</v>
      </c>
      <c r="I244" s="532">
        <v>1</v>
      </c>
      <c r="J244" s="563">
        <v>4363200</v>
      </c>
      <c r="K244" s="299">
        <f t="shared" si="17"/>
        <v>3490560</v>
      </c>
      <c r="L244" s="210"/>
    </row>
    <row r="245" spans="1:12" ht="22.5" customHeight="1">
      <c r="A245" s="202">
        <v>234</v>
      </c>
      <c r="B245" s="203" t="s">
        <v>779</v>
      </c>
      <c r="C245" s="204" t="s">
        <v>558</v>
      </c>
      <c r="D245" s="205" t="s">
        <v>77</v>
      </c>
      <c r="E245" s="206" t="s">
        <v>780</v>
      </c>
      <c r="F245" s="207" t="s">
        <v>193</v>
      </c>
      <c r="G245" s="208" t="s">
        <v>28</v>
      </c>
      <c r="H245" s="198" t="s">
        <v>14</v>
      </c>
      <c r="I245" s="532">
        <v>1</v>
      </c>
      <c r="J245" s="563">
        <v>4363200</v>
      </c>
      <c r="K245" s="299">
        <f t="shared" si="17"/>
        <v>3490560</v>
      </c>
      <c r="L245" s="210"/>
    </row>
    <row r="246" spans="1:12" ht="22.5" customHeight="1">
      <c r="A246" s="202">
        <v>235</v>
      </c>
      <c r="B246" s="203" t="s">
        <v>1278</v>
      </c>
      <c r="C246" s="204" t="s">
        <v>1279</v>
      </c>
      <c r="D246" s="205" t="s">
        <v>58</v>
      </c>
      <c r="E246" s="206" t="s">
        <v>1280</v>
      </c>
      <c r="F246" s="207" t="s">
        <v>193</v>
      </c>
      <c r="G246" s="208" t="s">
        <v>16</v>
      </c>
      <c r="H246" s="198" t="s">
        <v>14</v>
      </c>
      <c r="I246" s="532">
        <v>1</v>
      </c>
      <c r="J246" s="563">
        <v>4363200</v>
      </c>
      <c r="K246" s="299">
        <f t="shared" si="17"/>
        <v>3490560</v>
      </c>
      <c r="L246" s="210"/>
    </row>
    <row r="247" spans="1:12" ht="22.5" customHeight="1">
      <c r="A247" s="202">
        <v>236</v>
      </c>
      <c r="B247" s="203" t="s">
        <v>777</v>
      </c>
      <c r="C247" s="204" t="s">
        <v>503</v>
      </c>
      <c r="D247" s="205" t="s">
        <v>178</v>
      </c>
      <c r="E247" s="206" t="s">
        <v>778</v>
      </c>
      <c r="F247" s="207" t="s">
        <v>193</v>
      </c>
      <c r="G247" s="208" t="s">
        <v>7</v>
      </c>
      <c r="H247" s="198" t="s">
        <v>14</v>
      </c>
      <c r="I247" s="532">
        <v>1</v>
      </c>
      <c r="J247" s="563">
        <v>4363200</v>
      </c>
      <c r="K247" s="299">
        <f t="shared" si="17"/>
        <v>3490560</v>
      </c>
      <c r="L247" s="210"/>
    </row>
    <row r="248" spans="1:12" ht="22.5" customHeight="1">
      <c r="A248" s="202">
        <v>237</v>
      </c>
      <c r="B248" s="210" t="s">
        <v>1561</v>
      </c>
      <c r="C248" s="212" t="s">
        <v>1562</v>
      </c>
      <c r="D248" s="198" t="s">
        <v>50</v>
      </c>
      <c r="E248" s="221" t="s">
        <v>1563</v>
      </c>
      <c r="F248" s="202" t="s">
        <v>204</v>
      </c>
      <c r="G248" s="222" t="s">
        <v>16</v>
      </c>
      <c r="H248" s="198" t="s">
        <v>454</v>
      </c>
      <c r="I248" s="531">
        <v>0.7</v>
      </c>
      <c r="J248" s="563">
        <v>4363200</v>
      </c>
      <c r="K248" s="299">
        <f t="shared" ref="K248:K257" si="18">J248*0.7/5*4</f>
        <v>2443392</v>
      </c>
      <c r="L248" s="210"/>
    </row>
    <row r="249" spans="1:12" ht="22.5" customHeight="1">
      <c r="A249" s="202">
        <v>238</v>
      </c>
      <c r="B249" s="210" t="s">
        <v>1577</v>
      </c>
      <c r="C249" s="212" t="s">
        <v>1578</v>
      </c>
      <c r="D249" s="198" t="s">
        <v>47</v>
      </c>
      <c r="E249" s="221" t="s">
        <v>1579</v>
      </c>
      <c r="F249" s="202" t="s">
        <v>204</v>
      </c>
      <c r="G249" s="222" t="s">
        <v>7</v>
      </c>
      <c r="H249" s="198" t="s">
        <v>454</v>
      </c>
      <c r="I249" s="531">
        <v>0.7</v>
      </c>
      <c r="J249" s="563">
        <v>4363200</v>
      </c>
      <c r="K249" s="299">
        <f t="shared" si="18"/>
        <v>2443392</v>
      </c>
      <c r="L249" s="210"/>
    </row>
    <row r="250" spans="1:12" ht="22.5" customHeight="1">
      <c r="A250" s="202">
        <v>239</v>
      </c>
      <c r="B250" s="210" t="s">
        <v>1559</v>
      </c>
      <c r="C250" s="212" t="s">
        <v>1560</v>
      </c>
      <c r="D250" s="198" t="s">
        <v>62</v>
      </c>
      <c r="E250" s="221" t="s">
        <v>457</v>
      </c>
      <c r="F250" s="202" t="s">
        <v>204</v>
      </c>
      <c r="G250" s="222" t="s">
        <v>16</v>
      </c>
      <c r="H250" s="198" t="s">
        <v>454</v>
      </c>
      <c r="I250" s="531">
        <v>0.7</v>
      </c>
      <c r="J250" s="563">
        <v>4363200</v>
      </c>
      <c r="K250" s="299">
        <f t="shared" si="18"/>
        <v>2443392</v>
      </c>
      <c r="L250" s="210"/>
    </row>
    <row r="251" spans="1:12" ht="22.5" customHeight="1">
      <c r="A251" s="202">
        <v>240</v>
      </c>
      <c r="B251" s="210" t="s">
        <v>1564</v>
      </c>
      <c r="C251" s="212" t="s">
        <v>1565</v>
      </c>
      <c r="D251" s="198" t="s">
        <v>136</v>
      </c>
      <c r="E251" s="221" t="s">
        <v>1566</v>
      </c>
      <c r="F251" s="202" t="s">
        <v>204</v>
      </c>
      <c r="G251" s="222" t="s">
        <v>467</v>
      </c>
      <c r="H251" s="198" t="s">
        <v>454</v>
      </c>
      <c r="I251" s="531">
        <v>0.7</v>
      </c>
      <c r="J251" s="563">
        <v>4363200</v>
      </c>
      <c r="K251" s="299">
        <f t="shared" si="18"/>
        <v>2443392</v>
      </c>
      <c r="L251" s="210"/>
    </row>
    <row r="252" spans="1:12" ht="22.5" customHeight="1">
      <c r="A252" s="202">
        <v>241</v>
      </c>
      <c r="B252" s="210" t="s">
        <v>1580</v>
      </c>
      <c r="C252" s="212" t="s">
        <v>896</v>
      </c>
      <c r="D252" s="198" t="s">
        <v>1581</v>
      </c>
      <c r="E252" s="221" t="s">
        <v>1582</v>
      </c>
      <c r="F252" s="202" t="s">
        <v>204</v>
      </c>
      <c r="G252" s="222" t="s">
        <v>16</v>
      </c>
      <c r="H252" s="198" t="s">
        <v>454</v>
      </c>
      <c r="I252" s="531">
        <v>0.7</v>
      </c>
      <c r="J252" s="563">
        <v>4363200</v>
      </c>
      <c r="K252" s="299">
        <f t="shared" si="18"/>
        <v>2443392</v>
      </c>
      <c r="L252" s="210"/>
    </row>
    <row r="253" spans="1:12" ht="22.5" customHeight="1">
      <c r="A253" s="202">
        <v>242</v>
      </c>
      <c r="B253" s="210" t="s">
        <v>1583</v>
      </c>
      <c r="C253" s="212" t="s">
        <v>621</v>
      </c>
      <c r="D253" s="198" t="s">
        <v>1584</v>
      </c>
      <c r="E253" s="221" t="s">
        <v>1169</v>
      </c>
      <c r="F253" s="202" t="s">
        <v>204</v>
      </c>
      <c r="G253" s="222" t="s">
        <v>7</v>
      </c>
      <c r="H253" s="198" t="s">
        <v>454</v>
      </c>
      <c r="I253" s="531">
        <v>0.7</v>
      </c>
      <c r="J253" s="563">
        <v>4363200</v>
      </c>
      <c r="K253" s="299">
        <f t="shared" si="18"/>
        <v>2443392</v>
      </c>
      <c r="L253" s="210"/>
    </row>
    <row r="254" spans="1:12" ht="22.5" customHeight="1">
      <c r="A254" s="202">
        <v>243</v>
      </c>
      <c r="B254" s="210" t="s">
        <v>1585</v>
      </c>
      <c r="C254" s="212" t="s">
        <v>358</v>
      </c>
      <c r="D254" s="198" t="s">
        <v>49</v>
      </c>
      <c r="E254" s="221" t="s">
        <v>1552</v>
      </c>
      <c r="F254" s="202" t="s">
        <v>204</v>
      </c>
      <c r="G254" s="222" t="s">
        <v>7</v>
      </c>
      <c r="H254" s="198" t="s">
        <v>454</v>
      </c>
      <c r="I254" s="531">
        <v>0.7</v>
      </c>
      <c r="J254" s="563">
        <v>4363200</v>
      </c>
      <c r="K254" s="299">
        <f t="shared" si="18"/>
        <v>2443392</v>
      </c>
      <c r="L254" s="210"/>
    </row>
    <row r="255" spans="1:12" ht="22.5" customHeight="1">
      <c r="A255" s="202">
        <v>244</v>
      </c>
      <c r="B255" s="210" t="s">
        <v>1574</v>
      </c>
      <c r="C255" s="212" t="s">
        <v>1155</v>
      </c>
      <c r="D255" s="198" t="s">
        <v>1575</v>
      </c>
      <c r="E255" s="221" t="s">
        <v>1576</v>
      </c>
      <c r="F255" s="202" t="s">
        <v>204</v>
      </c>
      <c r="G255" s="222" t="s">
        <v>7</v>
      </c>
      <c r="H255" s="198" t="s">
        <v>454</v>
      </c>
      <c r="I255" s="531">
        <v>0.7</v>
      </c>
      <c r="J255" s="563">
        <v>4363200</v>
      </c>
      <c r="K255" s="299">
        <f t="shared" si="18"/>
        <v>2443392</v>
      </c>
      <c r="L255" s="210"/>
    </row>
    <row r="256" spans="1:12" ht="22.5" customHeight="1">
      <c r="A256" s="202">
        <v>245</v>
      </c>
      <c r="B256" s="210" t="s">
        <v>1570</v>
      </c>
      <c r="C256" s="212" t="s">
        <v>1571</v>
      </c>
      <c r="D256" s="198" t="s">
        <v>1572</v>
      </c>
      <c r="E256" s="221" t="s">
        <v>1573</v>
      </c>
      <c r="F256" s="202" t="s">
        <v>204</v>
      </c>
      <c r="G256" s="222" t="s">
        <v>7</v>
      </c>
      <c r="H256" s="198" t="s">
        <v>454</v>
      </c>
      <c r="I256" s="531">
        <v>0.7</v>
      </c>
      <c r="J256" s="563">
        <v>4363200</v>
      </c>
      <c r="K256" s="299">
        <f t="shared" si="18"/>
        <v>2443392</v>
      </c>
      <c r="L256" s="210"/>
    </row>
    <row r="257" spans="1:13" ht="22.5" customHeight="1">
      <c r="A257" s="202">
        <v>246</v>
      </c>
      <c r="B257" s="210" t="s">
        <v>1567</v>
      </c>
      <c r="C257" s="212" t="s">
        <v>1568</v>
      </c>
      <c r="D257" s="198" t="s">
        <v>87</v>
      </c>
      <c r="E257" s="221" t="s">
        <v>1569</v>
      </c>
      <c r="F257" s="202" t="s">
        <v>204</v>
      </c>
      <c r="G257" s="222" t="s">
        <v>7</v>
      </c>
      <c r="H257" s="198" t="s">
        <v>454</v>
      </c>
      <c r="I257" s="531">
        <v>0.7</v>
      </c>
      <c r="J257" s="563">
        <v>4363200</v>
      </c>
      <c r="K257" s="299">
        <f t="shared" si="18"/>
        <v>2443392</v>
      </c>
      <c r="L257" s="210"/>
    </row>
    <row r="258" spans="1:13" ht="22.5" customHeight="1">
      <c r="A258" s="202">
        <v>247</v>
      </c>
      <c r="B258" s="203" t="s">
        <v>791</v>
      </c>
      <c r="C258" s="204" t="s">
        <v>21</v>
      </c>
      <c r="D258" s="205" t="s">
        <v>792</v>
      </c>
      <c r="E258" s="206" t="s">
        <v>793</v>
      </c>
      <c r="F258" s="207" t="s">
        <v>204</v>
      </c>
      <c r="G258" s="208" t="s">
        <v>28</v>
      </c>
      <c r="H258" s="198" t="s">
        <v>8</v>
      </c>
      <c r="I258" s="532">
        <v>1</v>
      </c>
      <c r="J258" s="563">
        <v>4363200</v>
      </c>
      <c r="K258" s="299">
        <f t="shared" ref="K258:K270" si="19">J258/5*4</f>
        <v>3490560</v>
      </c>
      <c r="L258" s="210"/>
    </row>
    <row r="259" spans="1:13" ht="22.5" customHeight="1">
      <c r="A259" s="202">
        <v>248</v>
      </c>
      <c r="B259" s="203" t="s">
        <v>794</v>
      </c>
      <c r="C259" s="204" t="s">
        <v>795</v>
      </c>
      <c r="D259" s="205" t="s">
        <v>50</v>
      </c>
      <c r="E259" s="206" t="s">
        <v>796</v>
      </c>
      <c r="F259" s="207" t="s">
        <v>204</v>
      </c>
      <c r="G259" s="208" t="s">
        <v>16</v>
      </c>
      <c r="H259" s="198" t="s">
        <v>14</v>
      </c>
      <c r="I259" s="532">
        <v>1</v>
      </c>
      <c r="J259" s="563">
        <v>4363200</v>
      </c>
      <c r="K259" s="299">
        <f t="shared" si="19"/>
        <v>3490560</v>
      </c>
      <c r="L259" s="210"/>
    </row>
    <row r="260" spans="1:13" ht="22.5" customHeight="1">
      <c r="A260" s="202">
        <v>249</v>
      </c>
      <c r="B260" s="203" t="s">
        <v>1238</v>
      </c>
      <c r="C260" s="204" t="s">
        <v>1239</v>
      </c>
      <c r="D260" s="205" t="s">
        <v>1240</v>
      </c>
      <c r="E260" s="206" t="s">
        <v>1241</v>
      </c>
      <c r="F260" s="207" t="s">
        <v>204</v>
      </c>
      <c r="G260" s="208" t="s">
        <v>7</v>
      </c>
      <c r="H260" s="198" t="s">
        <v>8</v>
      </c>
      <c r="I260" s="532">
        <v>1</v>
      </c>
      <c r="J260" s="563">
        <v>4363200</v>
      </c>
      <c r="K260" s="299">
        <f t="shared" si="19"/>
        <v>3490560</v>
      </c>
      <c r="L260" s="210"/>
    </row>
    <row r="261" spans="1:13" ht="22.5" customHeight="1">
      <c r="A261" s="202">
        <v>250</v>
      </c>
      <c r="B261" s="203" t="s">
        <v>797</v>
      </c>
      <c r="C261" s="204" t="s">
        <v>798</v>
      </c>
      <c r="D261" s="205" t="s">
        <v>13</v>
      </c>
      <c r="E261" s="206" t="s">
        <v>799</v>
      </c>
      <c r="F261" s="207" t="s">
        <v>204</v>
      </c>
      <c r="G261" s="208" t="s">
        <v>467</v>
      </c>
      <c r="H261" s="198" t="s">
        <v>14</v>
      </c>
      <c r="I261" s="532">
        <v>1</v>
      </c>
      <c r="J261" s="563">
        <v>4363200</v>
      </c>
      <c r="K261" s="299">
        <f t="shared" si="19"/>
        <v>3490560</v>
      </c>
      <c r="L261" s="210"/>
    </row>
    <row r="262" spans="1:13" ht="22.5" customHeight="1">
      <c r="A262" s="202">
        <v>251</v>
      </c>
      <c r="B262" s="203" t="s">
        <v>784</v>
      </c>
      <c r="C262" s="204" t="s">
        <v>785</v>
      </c>
      <c r="D262" s="205" t="s">
        <v>517</v>
      </c>
      <c r="E262" s="206" t="s">
        <v>778</v>
      </c>
      <c r="F262" s="207" t="s">
        <v>204</v>
      </c>
      <c r="G262" s="208" t="s">
        <v>28</v>
      </c>
      <c r="H262" s="198" t="s">
        <v>14</v>
      </c>
      <c r="I262" s="532">
        <v>1</v>
      </c>
      <c r="J262" s="563">
        <v>5659200</v>
      </c>
      <c r="K262" s="299">
        <f t="shared" si="19"/>
        <v>4527360</v>
      </c>
      <c r="L262" s="210"/>
    </row>
    <row r="263" spans="1:13" ht="22.5" customHeight="1">
      <c r="A263" s="202">
        <v>252</v>
      </c>
      <c r="B263" s="203" t="s">
        <v>1281</v>
      </c>
      <c r="C263" s="204" t="s">
        <v>165</v>
      </c>
      <c r="D263" s="205" t="s">
        <v>1014</v>
      </c>
      <c r="E263" s="206" t="s">
        <v>1282</v>
      </c>
      <c r="F263" s="207" t="s">
        <v>204</v>
      </c>
      <c r="G263" s="208" t="s">
        <v>28</v>
      </c>
      <c r="H263" s="198" t="s">
        <v>11</v>
      </c>
      <c r="I263" s="532">
        <v>1</v>
      </c>
      <c r="J263" s="563">
        <f>4363200+648000</f>
        <v>5011200</v>
      </c>
      <c r="K263" s="299">
        <f t="shared" si="19"/>
        <v>4008960</v>
      </c>
      <c r="L263" s="210"/>
      <c r="M263" s="125"/>
    </row>
    <row r="264" spans="1:13" ht="22.5" customHeight="1">
      <c r="A264" s="202">
        <v>253</v>
      </c>
      <c r="B264" s="203" t="s">
        <v>205</v>
      </c>
      <c r="C264" s="204" t="s">
        <v>65</v>
      </c>
      <c r="D264" s="205" t="s">
        <v>136</v>
      </c>
      <c r="E264" s="206" t="s">
        <v>206</v>
      </c>
      <c r="F264" s="207" t="s">
        <v>204</v>
      </c>
      <c r="G264" s="208" t="s">
        <v>28</v>
      </c>
      <c r="H264" s="198" t="s">
        <v>11</v>
      </c>
      <c r="I264" s="532">
        <v>1</v>
      </c>
      <c r="J264" s="563">
        <v>4363200</v>
      </c>
      <c r="K264" s="299">
        <f t="shared" si="19"/>
        <v>3490560</v>
      </c>
      <c r="L264" s="210"/>
    </row>
    <row r="265" spans="1:13" ht="22.5" customHeight="1">
      <c r="A265" s="202">
        <v>254</v>
      </c>
      <c r="B265" s="210" t="s">
        <v>786</v>
      </c>
      <c r="C265" s="204" t="s">
        <v>23</v>
      </c>
      <c r="D265" s="205" t="s">
        <v>67</v>
      </c>
      <c r="E265" s="206" t="s">
        <v>787</v>
      </c>
      <c r="F265" s="207" t="s">
        <v>204</v>
      </c>
      <c r="G265" s="208" t="s">
        <v>16</v>
      </c>
      <c r="H265" s="198" t="s">
        <v>14</v>
      </c>
      <c r="I265" s="532">
        <v>1</v>
      </c>
      <c r="J265" s="563">
        <v>4363200</v>
      </c>
      <c r="K265" s="299">
        <f t="shared" si="19"/>
        <v>3490560</v>
      </c>
      <c r="L265" s="210"/>
    </row>
    <row r="266" spans="1:13" ht="22.5" customHeight="1">
      <c r="A266" s="202">
        <v>255</v>
      </c>
      <c r="B266" s="210" t="s">
        <v>788</v>
      </c>
      <c r="C266" s="204" t="s">
        <v>74</v>
      </c>
      <c r="D266" s="205" t="s">
        <v>789</v>
      </c>
      <c r="E266" s="206" t="s">
        <v>790</v>
      </c>
      <c r="F266" s="207" t="s">
        <v>204</v>
      </c>
      <c r="G266" s="208" t="s">
        <v>7</v>
      </c>
      <c r="H266" s="198" t="s">
        <v>14</v>
      </c>
      <c r="I266" s="532">
        <v>1</v>
      </c>
      <c r="J266" s="563">
        <v>4363200</v>
      </c>
      <c r="K266" s="299">
        <f t="shared" si="19"/>
        <v>3490560</v>
      </c>
      <c r="L266" s="210"/>
    </row>
    <row r="267" spans="1:13" ht="22.5" customHeight="1">
      <c r="A267" s="202">
        <v>256</v>
      </c>
      <c r="B267" s="203" t="s">
        <v>1063</v>
      </c>
      <c r="C267" s="204" t="s">
        <v>52</v>
      </c>
      <c r="D267" s="205" t="s">
        <v>1064</v>
      </c>
      <c r="E267" s="206" t="s">
        <v>1065</v>
      </c>
      <c r="F267" s="207" t="s">
        <v>204</v>
      </c>
      <c r="G267" s="208" t="s">
        <v>603</v>
      </c>
      <c r="H267" s="198" t="s">
        <v>14</v>
      </c>
      <c r="I267" s="532">
        <v>1</v>
      </c>
      <c r="J267" s="563">
        <v>4363200</v>
      </c>
      <c r="K267" s="299">
        <f t="shared" si="19"/>
        <v>3490560</v>
      </c>
      <c r="L267" s="210"/>
    </row>
    <row r="268" spans="1:13" ht="22.5" customHeight="1">
      <c r="A268" s="202">
        <v>257</v>
      </c>
      <c r="B268" s="210" t="s">
        <v>800</v>
      </c>
      <c r="C268" s="204" t="s">
        <v>801</v>
      </c>
      <c r="D268" s="205" t="s">
        <v>46</v>
      </c>
      <c r="E268" s="206" t="s">
        <v>802</v>
      </c>
      <c r="F268" s="207" t="s">
        <v>204</v>
      </c>
      <c r="G268" s="208" t="s">
        <v>670</v>
      </c>
      <c r="H268" s="198" t="s">
        <v>8</v>
      </c>
      <c r="I268" s="532">
        <v>1</v>
      </c>
      <c r="J268" s="563">
        <v>4363200</v>
      </c>
      <c r="K268" s="299">
        <f t="shared" si="19"/>
        <v>3490560</v>
      </c>
      <c r="L268" s="210"/>
    </row>
    <row r="269" spans="1:13" ht="22.5" customHeight="1">
      <c r="A269" s="202">
        <v>258</v>
      </c>
      <c r="B269" s="203" t="s">
        <v>803</v>
      </c>
      <c r="C269" s="204" t="s">
        <v>804</v>
      </c>
      <c r="D269" s="205" t="s">
        <v>805</v>
      </c>
      <c r="E269" s="206" t="s">
        <v>806</v>
      </c>
      <c r="F269" s="207" t="s">
        <v>204</v>
      </c>
      <c r="G269" s="208" t="s">
        <v>34</v>
      </c>
      <c r="H269" s="198" t="s">
        <v>8</v>
      </c>
      <c r="I269" s="532">
        <v>1</v>
      </c>
      <c r="J269" s="563">
        <v>4363200</v>
      </c>
      <c r="K269" s="299">
        <f t="shared" si="19"/>
        <v>3490560</v>
      </c>
      <c r="L269" s="210"/>
    </row>
    <row r="270" spans="1:13" ht="22.5" customHeight="1">
      <c r="A270" s="202">
        <v>259</v>
      </c>
      <c r="B270" s="203" t="s">
        <v>561</v>
      </c>
      <c r="C270" s="204" t="s">
        <v>562</v>
      </c>
      <c r="D270" s="205" t="s">
        <v>482</v>
      </c>
      <c r="E270" s="206" t="s">
        <v>563</v>
      </c>
      <c r="F270" s="207" t="s">
        <v>204</v>
      </c>
      <c r="G270" s="208" t="s">
        <v>34</v>
      </c>
      <c r="H270" s="198" t="s">
        <v>11</v>
      </c>
      <c r="I270" s="532">
        <v>1</v>
      </c>
      <c r="J270" s="563">
        <v>4363200</v>
      </c>
      <c r="K270" s="299">
        <f t="shared" si="19"/>
        <v>3490560</v>
      </c>
      <c r="L270" s="210"/>
    </row>
    <row r="271" spans="1:13" ht="22.5" customHeight="1">
      <c r="A271" s="202">
        <v>260</v>
      </c>
      <c r="B271" s="210" t="s">
        <v>1591</v>
      </c>
      <c r="C271" s="204" t="s">
        <v>1155</v>
      </c>
      <c r="D271" s="205" t="s">
        <v>1092</v>
      </c>
      <c r="E271" s="206" t="s">
        <v>810</v>
      </c>
      <c r="F271" s="207" t="s">
        <v>210</v>
      </c>
      <c r="G271" s="208" t="s">
        <v>16</v>
      </c>
      <c r="H271" s="198" t="s">
        <v>1397</v>
      </c>
      <c r="I271" s="532">
        <v>0.7</v>
      </c>
      <c r="J271" s="563">
        <v>4363200</v>
      </c>
      <c r="K271" s="299">
        <f>J271*0.7/5*4</f>
        <v>2443392</v>
      </c>
      <c r="L271" s="210"/>
    </row>
    <row r="272" spans="1:13" ht="22.5" customHeight="1">
      <c r="A272" s="202">
        <v>261</v>
      </c>
      <c r="B272" s="210" t="s">
        <v>1589</v>
      </c>
      <c r="C272" s="212" t="s">
        <v>1424</v>
      </c>
      <c r="D272" s="198" t="s">
        <v>112</v>
      </c>
      <c r="E272" s="221" t="s">
        <v>556</v>
      </c>
      <c r="F272" s="202" t="s">
        <v>210</v>
      </c>
      <c r="G272" s="222" t="s">
        <v>28</v>
      </c>
      <c r="H272" s="198" t="s">
        <v>1590</v>
      </c>
      <c r="I272" s="531">
        <v>0.7</v>
      </c>
      <c r="J272" s="563">
        <v>4363200</v>
      </c>
      <c r="K272" s="299">
        <f>J272*0.7/5*4</f>
        <v>2443392</v>
      </c>
      <c r="L272" s="210"/>
    </row>
    <row r="273" spans="1:13" ht="22.5" customHeight="1">
      <c r="A273" s="202">
        <v>262</v>
      </c>
      <c r="B273" s="210" t="s">
        <v>1592</v>
      </c>
      <c r="C273" s="212" t="s">
        <v>1593</v>
      </c>
      <c r="D273" s="198" t="s">
        <v>81</v>
      </c>
      <c r="E273" s="221" t="s">
        <v>1594</v>
      </c>
      <c r="F273" s="202" t="s">
        <v>210</v>
      </c>
      <c r="G273" s="222" t="s">
        <v>7</v>
      </c>
      <c r="H273" s="198" t="s">
        <v>454</v>
      </c>
      <c r="I273" s="531">
        <v>0.7</v>
      </c>
      <c r="J273" s="563">
        <v>4363200</v>
      </c>
      <c r="K273" s="299">
        <f>J273*0.7/5*4</f>
        <v>2443392</v>
      </c>
      <c r="L273" s="210"/>
    </row>
    <row r="274" spans="1:13" ht="22.5" customHeight="1">
      <c r="A274" s="202">
        <v>263</v>
      </c>
      <c r="B274" s="203" t="s">
        <v>1247</v>
      </c>
      <c r="C274" s="204" t="s">
        <v>564</v>
      </c>
      <c r="D274" s="205" t="s">
        <v>50</v>
      </c>
      <c r="E274" s="206" t="s">
        <v>125</v>
      </c>
      <c r="F274" s="207" t="s">
        <v>210</v>
      </c>
      <c r="G274" s="208" t="s">
        <v>34</v>
      </c>
      <c r="H274" s="198" t="s">
        <v>8</v>
      </c>
      <c r="I274" s="532">
        <v>1</v>
      </c>
      <c r="J274" s="563">
        <f>4363200+648000</f>
        <v>5011200</v>
      </c>
      <c r="K274" s="299">
        <f t="shared" ref="K274:K289" si="20">J274/5*4</f>
        <v>4008960</v>
      </c>
      <c r="L274" s="210"/>
      <c r="M274" s="125"/>
    </row>
    <row r="275" spans="1:13" ht="22.5" customHeight="1">
      <c r="A275" s="202">
        <v>264</v>
      </c>
      <c r="B275" s="203" t="s">
        <v>1349</v>
      </c>
      <c r="C275" s="204" t="s">
        <v>1350</v>
      </c>
      <c r="D275" s="205" t="s">
        <v>50</v>
      </c>
      <c r="E275" s="206" t="s">
        <v>1351</v>
      </c>
      <c r="F275" s="207" t="s">
        <v>210</v>
      </c>
      <c r="G275" s="208" t="s">
        <v>7</v>
      </c>
      <c r="H275" s="198" t="s">
        <v>11</v>
      </c>
      <c r="I275" s="532">
        <v>1</v>
      </c>
      <c r="J275" s="563">
        <v>4363200</v>
      </c>
      <c r="K275" s="299">
        <f t="shared" si="20"/>
        <v>3490560</v>
      </c>
      <c r="L275" s="210"/>
    </row>
    <row r="276" spans="1:13" ht="22.5" customHeight="1">
      <c r="A276" s="202">
        <v>265</v>
      </c>
      <c r="B276" s="203" t="s">
        <v>807</v>
      </c>
      <c r="C276" s="204" t="s">
        <v>808</v>
      </c>
      <c r="D276" s="205" t="s">
        <v>809</v>
      </c>
      <c r="E276" s="206" t="s">
        <v>810</v>
      </c>
      <c r="F276" s="207" t="s">
        <v>210</v>
      </c>
      <c r="G276" s="208" t="s">
        <v>16</v>
      </c>
      <c r="H276" s="198" t="s">
        <v>11</v>
      </c>
      <c r="I276" s="532">
        <v>1</v>
      </c>
      <c r="J276" s="563">
        <v>4363200</v>
      </c>
      <c r="K276" s="299">
        <f t="shared" si="20"/>
        <v>3490560</v>
      </c>
      <c r="L276" s="210"/>
    </row>
    <row r="277" spans="1:13" ht="22.5" customHeight="1">
      <c r="A277" s="202">
        <v>266</v>
      </c>
      <c r="B277" s="210" t="s">
        <v>1070</v>
      </c>
      <c r="C277" s="204" t="s">
        <v>605</v>
      </c>
      <c r="D277" s="205" t="s">
        <v>60</v>
      </c>
      <c r="E277" s="206" t="s">
        <v>1071</v>
      </c>
      <c r="F277" s="207" t="s">
        <v>210</v>
      </c>
      <c r="G277" s="208" t="s">
        <v>18</v>
      </c>
      <c r="H277" s="198" t="s">
        <v>8</v>
      </c>
      <c r="I277" s="532">
        <v>1</v>
      </c>
      <c r="J277" s="563">
        <v>4363200</v>
      </c>
      <c r="K277" s="299">
        <f t="shared" si="20"/>
        <v>3490560</v>
      </c>
      <c r="L277" s="210"/>
    </row>
    <row r="278" spans="1:13" ht="22.5" customHeight="1">
      <c r="A278" s="202">
        <v>267</v>
      </c>
      <c r="B278" s="203" t="s">
        <v>816</v>
      </c>
      <c r="C278" s="204" t="s">
        <v>165</v>
      </c>
      <c r="D278" s="205" t="s">
        <v>109</v>
      </c>
      <c r="E278" s="206" t="s">
        <v>817</v>
      </c>
      <c r="F278" s="207" t="s">
        <v>210</v>
      </c>
      <c r="G278" s="208" t="s">
        <v>28</v>
      </c>
      <c r="H278" s="198" t="s">
        <v>8</v>
      </c>
      <c r="I278" s="532">
        <v>1</v>
      </c>
      <c r="J278" s="563">
        <v>5011200</v>
      </c>
      <c r="K278" s="299">
        <f t="shared" si="20"/>
        <v>4008960</v>
      </c>
      <c r="L278" s="210"/>
    </row>
    <row r="279" spans="1:13" ht="22.5" customHeight="1">
      <c r="A279" s="202">
        <v>268</v>
      </c>
      <c r="B279" s="210" t="s">
        <v>1586</v>
      </c>
      <c r="C279" s="204" t="s">
        <v>713</v>
      </c>
      <c r="D279" s="205" t="s">
        <v>1587</v>
      </c>
      <c r="E279" s="206" t="s">
        <v>1588</v>
      </c>
      <c r="F279" s="207" t="s">
        <v>210</v>
      </c>
      <c r="G279" s="208" t="s">
        <v>7</v>
      </c>
      <c r="H279" s="198" t="s">
        <v>8</v>
      </c>
      <c r="I279" s="532">
        <v>1</v>
      </c>
      <c r="J279" s="563">
        <v>4363200</v>
      </c>
      <c r="K279" s="299">
        <f t="shared" si="20"/>
        <v>3490560</v>
      </c>
      <c r="L279" s="210"/>
    </row>
    <row r="280" spans="1:13" ht="22.5" customHeight="1">
      <c r="A280" s="202">
        <v>269</v>
      </c>
      <c r="B280" s="203" t="s">
        <v>818</v>
      </c>
      <c r="C280" s="204" t="s">
        <v>819</v>
      </c>
      <c r="D280" s="205" t="s">
        <v>49</v>
      </c>
      <c r="E280" s="206" t="s">
        <v>820</v>
      </c>
      <c r="F280" s="207" t="s">
        <v>210</v>
      </c>
      <c r="G280" s="208" t="s">
        <v>7</v>
      </c>
      <c r="H280" s="198" t="s">
        <v>8</v>
      </c>
      <c r="I280" s="532">
        <v>1</v>
      </c>
      <c r="J280" s="563">
        <v>4363200</v>
      </c>
      <c r="K280" s="299">
        <f t="shared" si="20"/>
        <v>3490560</v>
      </c>
      <c r="L280" s="210"/>
    </row>
    <row r="281" spans="1:13" ht="22.5" customHeight="1">
      <c r="A281" s="202">
        <v>270</v>
      </c>
      <c r="B281" s="203" t="s">
        <v>1066</v>
      </c>
      <c r="C281" s="204" t="s">
        <v>1067</v>
      </c>
      <c r="D281" s="205" t="s">
        <v>1068</v>
      </c>
      <c r="E281" s="206" t="s">
        <v>1069</v>
      </c>
      <c r="F281" s="207" t="s">
        <v>210</v>
      </c>
      <c r="G281" s="208" t="s">
        <v>467</v>
      </c>
      <c r="H281" s="198" t="s">
        <v>11</v>
      </c>
      <c r="I281" s="532">
        <v>1</v>
      </c>
      <c r="J281" s="563">
        <v>4363200</v>
      </c>
      <c r="K281" s="299">
        <f t="shared" si="20"/>
        <v>3490560</v>
      </c>
      <c r="L281" s="210"/>
    </row>
    <row r="282" spans="1:13" ht="22.5" customHeight="1">
      <c r="A282" s="202">
        <v>271</v>
      </c>
      <c r="B282" s="203" t="s">
        <v>1244</v>
      </c>
      <c r="C282" s="204" t="s">
        <v>1242</v>
      </c>
      <c r="D282" s="205" t="s">
        <v>39</v>
      </c>
      <c r="E282" s="206" t="s">
        <v>1243</v>
      </c>
      <c r="F282" s="207" t="s">
        <v>210</v>
      </c>
      <c r="G282" s="208" t="s">
        <v>60</v>
      </c>
      <c r="H282" s="198" t="s">
        <v>8</v>
      </c>
      <c r="I282" s="532">
        <v>1</v>
      </c>
      <c r="J282" s="563">
        <v>4363200</v>
      </c>
      <c r="K282" s="299">
        <f t="shared" si="20"/>
        <v>3490560</v>
      </c>
      <c r="L282" s="210"/>
    </row>
    <row r="283" spans="1:13" ht="22.5" customHeight="1">
      <c r="A283" s="202">
        <v>272</v>
      </c>
      <c r="B283" s="203" t="s">
        <v>1352</v>
      </c>
      <c r="C283" s="204" t="s">
        <v>1353</v>
      </c>
      <c r="D283" s="205" t="s">
        <v>701</v>
      </c>
      <c r="E283" s="206" t="s">
        <v>1354</v>
      </c>
      <c r="F283" s="207" t="s">
        <v>210</v>
      </c>
      <c r="G283" s="208" t="s">
        <v>7</v>
      </c>
      <c r="H283" s="198" t="s">
        <v>14</v>
      </c>
      <c r="I283" s="532">
        <v>1</v>
      </c>
      <c r="J283" s="563">
        <v>4363200</v>
      </c>
      <c r="K283" s="299">
        <f t="shared" si="20"/>
        <v>3490560</v>
      </c>
      <c r="L283" s="210"/>
    </row>
    <row r="284" spans="1:13" ht="22.5" customHeight="1">
      <c r="A284" s="202">
        <v>273</v>
      </c>
      <c r="B284" s="203" t="s">
        <v>821</v>
      </c>
      <c r="C284" s="204" t="s">
        <v>27</v>
      </c>
      <c r="D284" s="205" t="s">
        <v>81</v>
      </c>
      <c r="E284" s="206" t="s">
        <v>822</v>
      </c>
      <c r="F284" s="207" t="s">
        <v>210</v>
      </c>
      <c r="G284" s="208" t="s">
        <v>28</v>
      </c>
      <c r="H284" s="198" t="s">
        <v>8</v>
      </c>
      <c r="I284" s="532">
        <v>1</v>
      </c>
      <c r="J284" s="563">
        <v>4363200</v>
      </c>
      <c r="K284" s="299">
        <f t="shared" si="20"/>
        <v>3490560</v>
      </c>
      <c r="L284" s="210"/>
    </row>
    <row r="285" spans="1:13" ht="22.5" customHeight="1">
      <c r="A285" s="202">
        <v>274</v>
      </c>
      <c r="B285" s="203" t="s">
        <v>811</v>
      </c>
      <c r="C285" s="204" t="s">
        <v>503</v>
      </c>
      <c r="D285" s="205" t="s">
        <v>812</v>
      </c>
      <c r="E285" s="206" t="s">
        <v>813</v>
      </c>
      <c r="F285" s="207" t="s">
        <v>210</v>
      </c>
      <c r="G285" s="208" t="s">
        <v>16</v>
      </c>
      <c r="H285" s="198" t="s">
        <v>14</v>
      </c>
      <c r="I285" s="532">
        <v>1</v>
      </c>
      <c r="J285" s="563">
        <v>4363200</v>
      </c>
      <c r="K285" s="299">
        <f t="shared" si="20"/>
        <v>3490560</v>
      </c>
      <c r="L285" s="210"/>
    </row>
    <row r="286" spans="1:13" ht="22.5" customHeight="1">
      <c r="A286" s="202">
        <v>275</v>
      </c>
      <c r="B286" s="203" t="s">
        <v>1318</v>
      </c>
      <c r="C286" s="204" t="s">
        <v>21</v>
      </c>
      <c r="D286" s="205" t="s">
        <v>1319</v>
      </c>
      <c r="E286" s="206" t="s">
        <v>1320</v>
      </c>
      <c r="F286" s="207" t="s">
        <v>210</v>
      </c>
      <c r="G286" s="208" t="s">
        <v>16</v>
      </c>
      <c r="H286" s="198" t="s">
        <v>9</v>
      </c>
      <c r="I286" s="532">
        <v>1</v>
      </c>
      <c r="J286" s="563">
        <v>4363200</v>
      </c>
      <c r="K286" s="299">
        <f t="shared" si="20"/>
        <v>3490560</v>
      </c>
      <c r="L286" s="210"/>
    </row>
    <row r="287" spans="1:13" ht="22.5" customHeight="1">
      <c r="A287" s="202">
        <v>276</v>
      </c>
      <c r="B287" s="203" t="s">
        <v>1355</v>
      </c>
      <c r="C287" s="204" t="s">
        <v>1356</v>
      </c>
      <c r="D287" s="205" t="s">
        <v>55</v>
      </c>
      <c r="E287" s="206" t="s">
        <v>1357</v>
      </c>
      <c r="F287" s="207" t="s">
        <v>210</v>
      </c>
      <c r="G287" s="208" t="s">
        <v>7</v>
      </c>
      <c r="H287" s="198" t="s">
        <v>8</v>
      </c>
      <c r="I287" s="532">
        <v>1</v>
      </c>
      <c r="J287" s="563">
        <v>4363200</v>
      </c>
      <c r="K287" s="299">
        <f t="shared" si="20"/>
        <v>3490560</v>
      </c>
      <c r="L287" s="210"/>
    </row>
    <row r="288" spans="1:13" ht="22.5" customHeight="1">
      <c r="A288" s="202">
        <v>277</v>
      </c>
      <c r="B288" s="203" t="s">
        <v>814</v>
      </c>
      <c r="C288" s="204" t="s">
        <v>785</v>
      </c>
      <c r="D288" s="205" t="s">
        <v>59</v>
      </c>
      <c r="E288" s="206" t="s">
        <v>815</v>
      </c>
      <c r="F288" s="207" t="s">
        <v>210</v>
      </c>
      <c r="G288" s="208" t="s">
        <v>28</v>
      </c>
      <c r="H288" s="198" t="s">
        <v>8</v>
      </c>
      <c r="I288" s="532">
        <v>1</v>
      </c>
      <c r="J288" s="563">
        <v>4363200</v>
      </c>
      <c r="K288" s="299">
        <f t="shared" si="20"/>
        <v>3490560</v>
      </c>
      <c r="L288" s="210"/>
    </row>
    <row r="289" spans="1:12" ht="22.5" customHeight="1">
      <c r="A289" s="202">
        <v>278</v>
      </c>
      <c r="B289" s="203" t="s">
        <v>215</v>
      </c>
      <c r="C289" s="204" t="s">
        <v>216</v>
      </c>
      <c r="D289" s="205" t="s">
        <v>87</v>
      </c>
      <c r="E289" s="206" t="s">
        <v>217</v>
      </c>
      <c r="F289" s="207" t="s">
        <v>210</v>
      </c>
      <c r="G289" s="208" t="s">
        <v>28</v>
      </c>
      <c r="H289" s="198" t="s">
        <v>1248</v>
      </c>
      <c r="I289" s="532">
        <v>1</v>
      </c>
      <c r="J289" s="563">
        <v>4363200</v>
      </c>
      <c r="K289" s="299">
        <f t="shared" si="20"/>
        <v>3490560</v>
      </c>
      <c r="L289" s="210"/>
    </row>
    <row r="290" spans="1:12" ht="22.5" customHeight="1">
      <c r="A290" s="202">
        <v>279</v>
      </c>
      <c r="B290" s="210" t="s">
        <v>1600</v>
      </c>
      <c r="C290" s="204" t="s">
        <v>1601</v>
      </c>
      <c r="D290" s="205" t="s">
        <v>900</v>
      </c>
      <c r="E290" s="206" t="s">
        <v>1602</v>
      </c>
      <c r="F290" s="207" t="s">
        <v>221</v>
      </c>
      <c r="G290" s="208" t="s">
        <v>28</v>
      </c>
      <c r="H290" s="198" t="s">
        <v>454</v>
      </c>
      <c r="I290" s="532">
        <v>0.7</v>
      </c>
      <c r="J290" s="563">
        <v>6480000</v>
      </c>
      <c r="K290" s="299">
        <f>J290*0.7/5*4</f>
        <v>3628800</v>
      </c>
      <c r="L290" s="210"/>
    </row>
    <row r="291" spans="1:12" ht="22.5" customHeight="1">
      <c r="A291" s="202">
        <v>280</v>
      </c>
      <c r="B291" s="210" t="s">
        <v>1597</v>
      </c>
      <c r="C291" s="212" t="s">
        <v>1598</v>
      </c>
      <c r="D291" s="198" t="s">
        <v>225</v>
      </c>
      <c r="E291" s="221" t="s">
        <v>1599</v>
      </c>
      <c r="F291" s="202" t="s">
        <v>221</v>
      </c>
      <c r="G291" s="222" t="s">
        <v>7</v>
      </c>
      <c r="H291" s="198" t="s">
        <v>454</v>
      </c>
      <c r="I291" s="531">
        <v>0.7</v>
      </c>
      <c r="J291" s="563">
        <v>6480000</v>
      </c>
      <c r="K291" s="299">
        <f>J291*0.7/5*4</f>
        <v>3628800</v>
      </c>
      <c r="L291" s="210"/>
    </row>
    <row r="292" spans="1:12" ht="22.5" customHeight="1">
      <c r="A292" s="202">
        <v>281</v>
      </c>
      <c r="B292" s="210" t="s">
        <v>1595</v>
      </c>
      <c r="C292" s="212" t="s">
        <v>74</v>
      </c>
      <c r="D292" s="198" t="s">
        <v>1596</v>
      </c>
      <c r="E292" s="221" t="s">
        <v>916</v>
      </c>
      <c r="F292" s="202" t="s">
        <v>221</v>
      </c>
      <c r="G292" s="222" t="s">
        <v>7</v>
      </c>
      <c r="H292" s="198" t="s">
        <v>454</v>
      </c>
      <c r="I292" s="531">
        <v>0.7</v>
      </c>
      <c r="J292" s="563">
        <v>6480000</v>
      </c>
      <c r="K292" s="299">
        <f>J292*0.7/5*4</f>
        <v>3628800</v>
      </c>
      <c r="L292" s="210"/>
    </row>
    <row r="293" spans="1:12" ht="22.5" customHeight="1">
      <c r="A293" s="202">
        <v>282</v>
      </c>
      <c r="B293" s="210" t="s">
        <v>218</v>
      </c>
      <c r="C293" s="204" t="s">
        <v>219</v>
      </c>
      <c r="D293" s="205" t="s">
        <v>50</v>
      </c>
      <c r="E293" s="206" t="s">
        <v>220</v>
      </c>
      <c r="F293" s="207" t="s">
        <v>221</v>
      </c>
      <c r="G293" s="208" t="s">
        <v>28</v>
      </c>
      <c r="H293" s="198" t="s">
        <v>14</v>
      </c>
      <c r="I293" s="532">
        <v>1</v>
      </c>
      <c r="J293" s="563">
        <v>6480000</v>
      </c>
      <c r="K293" s="299">
        <f t="shared" ref="K293:K301" si="21">J293/5*4</f>
        <v>5184000</v>
      </c>
      <c r="L293" s="210"/>
    </row>
    <row r="294" spans="1:12" ht="22.5" customHeight="1">
      <c r="A294" s="202">
        <v>283</v>
      </c>
      <c r="B294" s="210" t="s">
        <v>1157</v>
      </c>
      <c r="C294" s="204" t="s">
        <v>1158</v>
      </c>
      <c r="D294" s="205" t="s">
        <v>1159</v>
      </c>
      <c r="E294" s="206" t="s">
        <v>1160</v>
      </c>
      <c r="F294" s="207" t="s">
        <v>221</v>
      </c>
      <c r="G294" s="208" t="s">
        <v>716</v>
      </c>
      <c r="H294" s="198" t="s">
        <v>9</v>
      </c>
      <c r="I294" s="532">
        <v>1</v>
      </c>
      <c r="J294" s="563">
        <v>6480000</v>
      </c>
      <c r="K294" s="299">
        <f t="shared" si="21"/>
        <v>5184000</v>
      </c>
      <c r="L294" s="210"/>
    </row>
    <row r="295" spans="1:12" ht="22.5" customHeight="1">
      <c r="A295" s="202">
        <v>284</v>
      </c>
      <c r="B295" s="210" t="s">
        <v>1321</v>
      </c>
      <c r="C295" s="204" t="s">
        <v>222</v>
      </c>
      <c r="D295" s="205" t="s">
        <v>139</v>
      </c>
      <c r="E295" s="206" t="s">
        <v>1322</v>
      </c>
      <c r="F295" s="207" t="s">
        <v>221</v>
      </c>
      <c r="G295" s="208" t="s">
        <v>7</v>
      </c>
      <c r="H295" s="198" t="s">
        <v>14</v>
      </c>
      <c r="I295" s="532">
        <v>1</v>
      </c>
      <c r="J295" s="563">
        <v>6480000</v>
      </c>
      <c r="K295" s="299">
        <f t="shared" si="21"/>
        <v>5184000</v>
      </c>
      <c r="L295" s="210"/>
    </row>
    <row r="296" spans="1:12" ht="22.5" customHeight="1">
      <c r="A296" s="202">
        <v>285</v>
      </c>
      <c r="B296" s="210" t="s">
        <v>825</v>
      </c>
      <c r="C296" s="204" t="s">
        <v>826</v>
      </c>
      <c r="D296" s="205" t="s">
        <v>51</v>
      </c>
      <c r="E296" s="206" t="s">
        <v>827</v>
      </c>
      <c r="F296" s="207" t="s">
        <v>221</v>
      </c>
      <c r="G296" s="208" t="s">
        <v>7</v>
      </c>
      <c r="H296" s="198" t="s">
        <v>14</v>
      </c>
      <c r="I296" s="532">
        <v>1</v>
      </c>
      <c r="J296" s="563">
        <v>6480000</v>
      </c>
      <c r="K296" s="299">
        <f t="shared" si="21"/>
        <v>5184000</v>
      </c>
      <c r="L296" s="210"/>
    </row>
    <row r="297" spans="1:12" ht="22.5" customHeight="1">
      <c r="A297" s="202">
        <v>286</v>
      </c>
      <c r="B297" s="210" t="s">
        <v>823</v>
      </c>
      <c r="C297" s="204" t="s">
        <v>512</v>
      </c>
      <c r="D297" s="205" t="s">
        <v>45</v>
      </c>
      <c r="E297" s="206" t="s">
        <v>824</v>
      </c>
      <c r="F297" s="207" t="s">
        <v>221</v>
      </c>
      <c r="G297" s="208" t="s">
        <v>16</v>
      </c>
      <c r="H297" s="198" t="s">
        <v>14</v>
      </c>
      <c r="I297" s="532">
        <v>1</v>
      </c>
      <c r="J297" s="563">
        <v>6480000</v>
      </c>
      <c r="K297" s="299">
        <f t="shared" si="21"/>
        <v>5184000</v>
      </c>
      <c r="L297" s="210"/>
    </row>
    <row r="298" spans="1:12" ht="22.5" customHeight="1">
      <c r="A298" s="202">
        <v>287</v>
      </c>
      <c r="B298" s="210" t="s">
        <v>1161</v>
      </c>
      <c r="C298" s="204" t="s">
        <v>465</v>
      </c>
      <c r="D298" s="205" t="s">
        <v>67</v>
      </c>
      <c r="E298" s="206" t="s">
        <v>1162</v>
      </c>
      <c r="F298" s="207" t="s">
        <v>221</v>
      </c>
      <c r="G298" s="208" t="s">
        <v>467</v>
      </c>
      <c r="H298" s="198" t="s">
        <v>11</v>
      </c>
      <c r="I298" s="532">
        <v>1</v>
      </c>
      <c r="J298" s="563">
        <v>6480000</v>
      </c>
      <c r="K298" s="299">
        <f t="shared" si="21"/>
        <v>5184000</v>
      </c>
      <c r="L298" s="210"/>
    </row>
    <row r="299" spans="1:12" ht="22.5" customHeight="1">
      <c r="A299" s="202">
        <v>288</v>
      </c>
      <c r="B299" s="210" t="s">
        <v>565</v>
      </c>
      <c r="C299" s="204" t="s">
        <v>566</v>
      </c>
      <c r="D299" s="205" t="s">
        <v>567</v>
      </c>
      <c r="E299" s="206" t="s">
        <v>568</v>
      </c>
      <c r="F299" s="207" t="s">
        <v>221</v>
      </c>
      <c r="G299" s="208" t="s">
        <v>7</v>
      </c>
      <c r="H299" s="198" t="s">
        <v>14</v>
      </c>
      <c r="I299" s="532">
        <v>1</v>
      </c>
      <c r="J299" s="563">
        <v>6480000</v>
      </c>
      <c r="K299" s="299">
        <f t="shared" si="21"/>
        <v>5184000</v>
      </c>
      <c r="L299" s="210"/>
    </row>
    <row r="300" spans="1:12" ht="22.5" customHeight="1">
      <c r="A300" s="202">
        <v>289</v>
      </c>
      <c r="B300" s="210" t="s">
        <v>1218</v>
      </c>
      <c r="C300" s="204" t="s">
        <v>1219</v>
      </c>
      <c r="D300" s="205" t="s">
        <v>463</v>
      </c>
      <c r="E300" s="206" t="s">
        <v>1220</v>
      </c>
      <c r="F300" s="207" t="s">
        <v>221</v>
      </c>
      <c r="G300" s="208" t="s">
        <v>16</v>
      </c>
      <c r="H300" s="198" t="s">
        <v>8</v>
      </c>
      <c r="I300" s="532">
        <v>1</v>
      </c>
      <c r="J300" s="563">
        <v>6480000</v>
      </c>
      <c r="K300" s="299">
        <f t="shared" si="21"/>
        <v>5184000</v>
      </c>
      <c r="L300" s="210"/>
    </row>
    <row r="301" spans="1:12" ht="22.5" customHeight="1">
      <c r="A301" s="202">
        <v>290</v>
      </c>
      <c r="B301" s="210" t="s">
        <v>1154</v>
      </c>
      <c r="C301" s="204" t="s">
        <v>1155</v>
      </c>
      <c r="D301" s="205" t="s">
        <v>1156</v>
      </c>
      <c r="E301" s="206" t="s">
        <v>883</v>
      </c>
      <c r="F301" s="207" t="s">
        <v>221</v>
      </c>
      <c r="G301" s="208" t="s">
        <v>16</v>
      </c>
      <c r="H301" s="198" t="s">
        <v>9</v>
      </c>
      <c r="I301" s="532">
        <v>1</v>
      </c>
      <c r="J301" s="563">
        <v>6480000</v>
      </c>
      <c r="K301" s="299">
        <f t="shared" si="21"/>
        <v>5184000</v>
      </c>
      <c r="L301" s="210"/>
    </row>
    <row r="302" spans="1:12" ht="22.5" customHeight="1">
      <c r="A302" s="202">
        <v>291</v>
      </c>
      <c r="B302" s="210" t="s">
        <v>1603</v>
      </c>
      <c r="C302" s="204" t="s">
        <v>1604</v>
      </c>
      <c r="D302" s="205" t="s">
        <v>136</v>
      </c>
      <c r="E302" s="206" t="s">
        <v>886</v>
      </c>
      <c r="F302" s="207" t="s">
        <v>231</v>
      </c>
      <c r="G302" s="208" t="s">
        <v>34</v>
      </c>
      <c r="H302" s="198" t="s">
        <v>454</v>
      </c>
      <c r="I302" s="532">
        <v>0.7</v>
      </c>
      <c r="J302" s="563">
        <v>6480000</v>
      </c>
      <c r="K302" s="299">
        <f>J302*0.7/5*4</f>
        <v>3628800</v>
      </c>
      <c r="L302" s="210"/>
    </row>
    <row r="303" spans="1:12" ht="22.5" customHeight="1">
      <c r="A303" s="202">
        <v>292</v>
      </c>
      <c r="B303" s="210" t="s">
        <v>1621</v>
      </c>
      <c r="C303" s="204" t="s">
        <v>1622</v>
      </c>
      <c r="D303" s="205" t="s">
        <v>1623</v>
      </c>
      <c r="E303" s="206" t="s">
        <v>1624</v>
      </c>
      <c r="F303" s="207" t="s">
        <v>231</v>
      </c>
      <c r="G303" s="208" t="s">
        <v>16</v>
      </c>
      <c r="H303" s="198" t="s">
        <v>1397</v>
      </c>
      <c r="I303" s="532">
        <v>0.7</v>
      </c>
      <c r="J303" s="563">
        <v>6480000</v>
      </c>
      <c r="K303" s="299">
        <f>J303*0.7/5*4</f>
        <v>3628800</v>
      </c>
      <c r="L303" s="210"/>
    </row>
    <row r="304" spans="1:12" ht="22.5" customHeight="1">
      <c r="A304" s="202">
        <v>293</v>
      </c>
      <c r="B304" s="210" t="s">
        <v>569</v>
      </c>
      <c r="C304" s="204" t="s">
        <v>570</v>
      </c>
      <c r="D304" s="205" t="s">
        <v>555</v>
      </c>
      <c r="E304" s="206" t="s">
        <v>571</v>
      </c>
      <c r="F304" s="207" t="s">
        <v>231</v>
      </c>
      <c r="G304" s="208" t="s">
        <v>572</v>
      </c>
      <c r="H304" s="198" t="s">
        <v>14</v>
      </c>
      <c r="I304" s="532">
        <v>1</v>
      </c>
      <c r="J304" s="563">
        <v>6480000</v>
      </c>
      <c r="K304" s="299">
        <f t="shared" ref="K304:K311" si="22">J304/5*4</f>
        <v>5184000</v>
      </c>
      <c r="L304" s="210"/>
    </row>
    <row r="305" spans="1:12" ht="22.5" customHeight="1">
      <c r="A305" s="202">
        <v>294</v>
      </c>
      <c r="B305" s="210" t="s">
        <v>1165</v>
      </c>
      <c r="C305" s="204" t="s">
        <v>1166</v>
      </c>
      <c r="D305" s="205" t="s">
        <v>51</v>
      </c>
      <c r="E305" s="206" t="s">
        <v>1167</v>
      </c>
      <c r="F305" s="207" t="s">
        <v>231</v>
      </c>
      <c r="G305" s="208" t="s">
        <v>7</v>
      </c>
      <c r="H305" s="198" t="s">
        <v>14</v>
      </c>
      <c r="I305" s="532">
        <v>1</v>
      </c>
      <c r="J305" s="563">
        <v>6480000</v>
      </c>
      <c r="K305" s="299">
        <f t="shared" si="22"/>
        <v>5184000</v>
      </c>
      <c r="L305" s="210"/>
    </row>
    <row r="306" spans="1:12" ht="22.5" customHeight="1">
      <c r="A306" s="202">
        <v>295</v>
      </c>
      <c r="B306" s="210" t="s">
        <v>832</v>
      </c>
      <c r="C306" s="204" t="s">
        <v>621</v>
      </c>
      <c r="D306" s="205" t="s">
        <v>49</v>
      </c>
      <c r="E306" s="206" t="s">
        <v>833</v>
      </c>
      <c r="F306" s="207" t="s">
        <v>231</v>
      </c>
      <c r="G306" s="208" t="s">
        <v>7</v>
      </c>
      <c r="H306" s="198" t="s">
        <v>14</v>
      </c>
      <c r="I306" s="532">
        <v>1</v>
      </c>
      <c r="J306" s="563">
        <v>6480000</v>
      </c>
      <c r="K306" s="299">
        <f t="shared" si="22"/>
        <v>5184000</v>
      </c>
      <c r="L306" s="210"/>
    </row>
    <row r="307" spans="1:12" ht="22.5" customHeight="1">
      <c r="A307" s="202">
        <v>296</v>
      </c>
      <c r="B307" s="210" t="s">
        <v>1358</v>
      </c>
      <c r="C307" s="204" t="s">
        <v>23</v>
      </c>
      <c r="D307" s="205" t="s">
        <v>1359</v>
      </c>
      <c r="E307" s="206" t="s">
        <v>1360</v>
      </c>
      <c r="F307" s="207" t="s">
        <v>231</v>
      </c>
      <c r="G307" s="208" t="s">
        <v>16</v>
      </c>
      <c r="H307" s="198" t="s">
        <v>14</v>
      </c>
      <c r="I307" s="532">
        <v>1</v>
      </c>
      <c r="J307" s="563">
        <v>6480000</v>
      </c>
      <c r="K307" s="299">
        <f t="shared" si="22"/>
        <v>5184000</v>
      </c>
      <c r="L307" s="210"/>
    </row>
    <row r="308" spans="1:12" ht="22.5" customHeight="1">
      <c r="A308" s="202">
        <v>297</v>
      </c>
      <c r="B308" s="210" t="s">
        <v>1283</v>
      </c>
      <c r="C308" s="204" t="s">
        <v>1284</v>
      </c>
      <c r="D308" s="205" t="s">
        <v>1285</v>
      </c>
      <c r="E308" s="206" t="s">
        <v>1286</v>
      </c>
      <c r="F308" s="207" t="s">
        <v>231</v>
      </c>
      <c r="G308" s="208" t="s">
        <v>7</v>
      </c>
      <c r="H308" s="198" t="s">
        <v>8</v>
      </c>
      <c r="I308" s="532">
        <v>1</v>
      </c>
      <c r="J308" s="563">
        <v>6480000</v>
      </c>
      <c r="K308" s="299">
        <f t="shared" si="22"/>
        <v>5184000</v>
      </c>
      <c r="L308" s="210"/>
    </row>
    <row r="309" spans="1:12" ht="22.5" customHeight="1">
      <c r="A309" s="202">
        <v>298</v>
      </c>
      <c r="B309" s="210" t="s">
        <v>828</v>
      </c>
      <c r="C309" s="204" t="s">
        <v>829</v>
      </c>
      <c r="D309" s="205" t="s">
        <v>830</v>
      </c>
      <c r="E309" s="206" t="s">
        <v>831</v>
      </c>
      <c r="F309" s="207" t="s">
        <v>231</v>
      </c>
      <c r="G309" s="208" t="s">
        <v>7</v>
      </c>
      <c r="H309" s="198" t="s">
        <v>14</v>
      </c>
      <c r="I309" s="532">
        <v>1</v>
      </c>
      <c r="J309" s="563">
        <v>6480000</v>
      </c>
      <c r="K309" s="299">
        <f t="shared" si="22"/>
        <v>5184000</v>
      </c>
      <c r="L309" s="210"/>
    </row>
    <row r="310" spans="1:12" ht="22.5" customHeight="1">
      <c r="A310" s="202">
        <v>299</v>
      </c>
      <c r="B310" s="210" t="s">
        <v>244</v>
      </c>
      <c r="C310" s="204" t="s">
        <v>245</v>
      </c>
      <c r="D310" s="205" t="s">
        <v>246</v>
      </c>
      <c r="E310" s="206" t="s">
        <v>247</v>
      </c>
      <c r="F310" s="207" t="s">
        <v>231</v>
      </c>
      <c r="G310" s="208" t="s">
        <v>7</v>
      </c>
      <c r="H310" s="198" t="s">
        <v>14</v>
      </c>
      <c r="I310" s="532">
        <v>1</v>
      </c>
      <c r="J310" s="563">
        <v>6480000</v>
      </c>
      <c r="K310" s="299">
        <f t="shared" si="22"/>
        <v>5184000</v>
      </c>
      <c r="L310" s="210"/>
    </row>
    <row r="311" spans="1:12" ht="22.5" customHeight="1">
      <c r="A311" s="202">
        <v>300</v>
      </c>
      <c r="B311" s="232" t="s">
        <v>344</v>
      </c>
      <c r="C311" s="204" t="s">
        <v>241</v>
      </c>
      <c r="D311" s="205" t="s">
        <v>242</v>
      </c>
      <c r="E311" s="206" t="s">
        <v>243</v>
      </c>
      <c r="F311" s="207" t="s">
        <v>231</v>
      </c>
      <c r="G311" s="208" t="s">
        <v>28</v>
      </c>
      <c r="H311" s="198" t="s">
        <v>14</v>
      </c>
      <c r="I311" s="532">
        <v>1</v>
      </c>
      <c r="J311" s="563">
        <v>6480000</v>
      </c>
      <c r="K311" s="299">
        <f t="shared" si="22"/>
        <v>5184000</v>
      </c>
      <c r="L311" s="210"/>
    </row>
    <row r="312" spans="1:12" ht="22.5" customHeight="1">
      <c r="A312" s="202">
        <v>301</v>
      </c>
      <c r="B312" s="210" t="s">
        <v>1619</v>
      </c>
      <c r="C312" s="212" t="s">
        <v>1620</v>
      </c>
      <c r="D312" s="198" t="s">
        <v>624</v>
      </c>
      <c r="E312" s="221" t="s">
        <v>1555</v>
      </c>
      <c r="F312" s="202" t="s">
        <v>254</v>
      </c>
      <c r="G312" s="222" t="s">
        <v>28</v>
      </c>
      <c r="H312" s="198" t="s">
        <v>454</v>
      </c>
      <c r="I312" s="531">
        <v>0.7</v>
      </c>
      <c r="J312" s="563">
        <v>6480000</v>
      </c>
      <c r="K312" s="299">
        <f t="shared" ref="K312:K317" si="23">J312*0.7/5*4</f>
        <v>3628800</v>
      </c>
      <c r="L312" s="210"/>
    </row>
    <row r="313" spans="1:12" ht="22.5" customHeight="1">
      <c r="A313" s="202">
        <v>302</v>
      </c>
      <c r="B313" s="210" t="s">
        <v>1605</v>
      </c>
      <c r="C313" s="212" t="s">
        <v>1606</v>
      </c>
      <c r="D313" s="198" t="s">
        <v>60</v>
      </c>
      <c r="E313" s="221" t="s">
        <v>1607</v>
      </c>
      <c r="F313" s="202" t="s">
        <v>254</v>
      </c>
      <c r="G313" s="222" t="s">
        <v>7</v>
      </c>
      <c r="H313" s="198" t="s">
        <v>454</v>
      </c>
      <c r="I313" s="531">
        <v>0.7</v>
      </c>
      <c r="J313" s="563">
        <v>6480000</v>
      </c>
      <c r="K313" s="299">
        <f t="shared" si="23"/>
        <v>3628800</v>
      </c>
      <c r="L313" s="210"/>
    </row>
    <row r="314" spans="1:12" ht="22.5" customHeight="1">
      <c r="A314" s="202">
        <v>303</v>
      </c>
      <c r="B314" s="210" t="s">
        <v>1611</v>
      </c>
      <c r="C314" s="212" t="s">
        <v>1612</v>
      </c>
      <c r="D314" s="198" t="s">
        <v>49</v>
      </c>
      <c r="E314" s="221" t="s">
        <v>1613</v>
      </c>
      <c r="F314" s="202" t="s">
        <v>254</v>
      </c>
      <c r="G314" s="222" t="s">
        <v>467</v>
      </c>
      <c r="H314" s="198" t="s">
        <v>454</v>
      </c>
      <c r="I314" s="531">
        <v>0.7</v>
      </c>
      <c r="J314" s="563">
        <v>6480000</v>
      </c>
      <c r="K314" s="299">
        <f t="shared" si="23"/>
        <v>3628800</v>
      </c>
      <c r="L314" s="210"/>
    </row>
    <row r="315" spans="1:12" ht="22.5" customHeight="1">
      <c r="A315" s="202">
        <v>304</v>
      </c>
      <c r="B315" s="210" t="s">
        <v>1608</v>
      </c>
      <c r="C315" s="212" t="s">
        <v>1609</v>
      </c>
      <c r="D315" s="198" t="s">
        <v>551</v>
      </c>
      <c r="E315" s="221" t="s">
        <v>1610</v>
      </c>
      <c r="F315" s="202" t="s">
        <v>254</v>
      </c>
      <c r="G315" s="222" t="s">
        <v>7</v>
      </c>
      <c r="H315" s="198" t="s">
        <v>454</v>
      </c>
      <c r="I315" s="531">
        <v>0.7</v>
      </c>
      <c r="J315" s="563">
        <v>6480000</v>
      </c>
      <c r="K315" s="299">
        <f t="shared" si="23"/>
        <v>3628800</v>
      </c>
      <c r="L315" s="210"/>
    </row>
    <row r="316" spans="1:12" ht="22.5" customHeight="1">
      <c r="A316" s="202">
        <v>305</v>
      </c>
      <c r="B316" s="210" t="s">
        <v>1614</v>
      </c>
      <c r="C316" s="212" t="s">
        <v>1615</v>
      </c>
      <c r="D316" s="198" t="s">
        <v>81</v>
      </c>
      <c r="E316" s="221" t="s">
        <v>1616</v>
      </c>
      <c r="F316" s="202" t="s">
        <v>254</v>
      </c>
      <c r="G316" s="222" t="s">
        <v>28</v>
      </c>
      <c r="H316" s="198" t="s">
        <v>454</v>
      </c>
      <c r="I316" s="531">
        <v>0.7</v>
      </c>
      <c r="J316" s="563">
        <v>6480000</v>
      </c>
      <c r="K316" s="299">
        <f t="shared" si="23"/>
        <v>3628800</v>
      </c>
      <c r="L316" s="210"/>
    </row>
    <row r="317" spans="1:12" ht="22.5" customHeight="1">
      <c r="A317" s="202">
        <v>306</v>
      </c>
      <c r="B317" s="210" t="s">
        <v>1617</v>
      </c>
      <c r="C317" s="212" t="s">
        <v>1618</v>
      </c>
      <c r="D317" s="198" t="s">
        <v>24</v>
      </c>
      <c r="E317" s="221" t="s">
        <v>234</v>
      </c>
      <c r="F317" s="202" t="s">
        <v>254</v>
      </c>
      <c r="G317" s="222" t="s">
        <v>7</v>
      </c>
      <c r="H317" s="198" t="s">
        <v>454</v>
      </c>
      <c r="I317" s="531">
        <v>0.7</v>
      </c>
      <c r="J317" s="563">
        <v>6480000</v>
      </c>
      <c r="K317" s="299">
        <f t="shared" si="23"/>
        <v>3628800</v>
      </c>
      <c r="L317" s="210"/>
    </row>
    <row r="318" spans="1:12" ht="22.5" customHeight="1">
      <c r="A318" s="202">
        <v>307</v>
      </c>
      <c r="B318" s="210" t="s">
        <v>837</v>
      </c>
      <c r="C318" s="204" t="s">
        <v>73</v>
      </c>
      <c r="D318" s="205" t="s">
        <v>138</v>
      </c>
      <c r="E318" s="206" t="s">
        <v>838</v>
      </c>
      <c r="F318" s="207" t="s">
        <v>254</v>
      </c>
      <c r="G318" s="208" t="s">
        <v>7</v>
      </c>
      <c r="H318" s="198" t="s">
        <v>14</v>
      </c>
      <c r="I318" s="532">
        <v>1</v>
      </c>
      <c r="J318" s="563">
        <v>2916000</v>
      </c>
      <c r="K318" s="299">
        <f>J318/5*4</f>
        <v>2332800</v>
      </c>
      <c r="L318" s="210"/>
    </row>
    <row r="319" spans="1:12" ht="22.5" customHeight="1">
      <c r="A319" s="202">
        <v>308</v>
      </c>
      <c r="B319" s="210" t="s">
        <v>834</v>
      </c>
      <c r="C319" s="204" t="s">
        <v>835</v>
      </c>
      <c r="D319" s="205" t="s">
        <v>255</v>
      </c>
      <c r="E319" s="206" t="s">
        <v>836</v>
      </c>
      <c r="F319" s="207" t="s">
        <v>254</v>
      </c>
      <c r="G319" s="208" t="s">
        <v>572</v>
      </c>
      <c r="H319" s="198" t="s">
        <v>8</v>
      </c>
      <c r="I319" s="532">
        <v>1</v>
      </c>
      <c r="J319" s="563">
        <v>6480000</v>
      </c>
      <c r="K319" s="299">
        <f>J319/5*4</f>
        <v>5184000</v>
      </c>
      <c r="L319" s="210"/>
    </row>
    <row r="320" spans="1:12" ht="22.5" customHeight="1">
      <c r="A320" s="202">
        <v>309</v>
      </c>
      <c r="B320" s="210" t="s">
        <v>1290</v>
      </c>
      <c r="C320" s="204" t="s">
        <v>131</v>
      </c>
      <c r="D320" s="205" t="s">
        <v>55</v>
      </c>
      <c r="E320" s="206" t="s">
        <v>1291</v>
      </c>
      <c r="F320" s="207" t="s">
        <v>254</v>
      </c>
      <c r="G320" s="208" t="s">
        <v>7</v>
      </c>
      <c r="H320" s="198" t="s">
        <v>8</v>
      </c>
      <c r="I320" s="532">
        <v>1</v>
      </c>
      <c r="J320" s="563">
        <v>6480000</v>
      </c>
      <c r="K320" s="299">
        <f>J320/5*4</f>
        <v>5184000</v>
      </c>
      <c r="L320" s="210"/>
    </row>
    <row r="321" spans="1:12" ht="22.5" customHeight="1">
      <c r="A321" s="202">
        <v>310</v>
      </c>
      <c r="B321" s="210" t="s">
        <v>1163</v>
      </c>
      <c r="C321" s="204" t="s">
        <v>1164</v>
      </c>
      <c r="D321" s="205" t="s">
        <v>482</v>
      </c>
      <c r="E321" s="206" t="s">
        <v>440</v>
      </c>
      <c r="F321" s="207" t="s">
        <v>254</v>
      </c>
      <c r="G321" s="208" t="s">
        <v>7</v>
      </c>
      <c r="H321" s="198" t="s">
        <v>8</v>
      </c>
      <c r="I321" s="532">
        <v>1</v>
      </c>
      <c r="J321" s="563">
        <v>6480000</v>
      </c>
      <c r="K321" s="299">
        <f>J321/5*4</f>
        <v>5184000</v>
      </c>
      <c r="L321" s="210"/>
    </row>
    <row r="322" spans="1:12" ht="22.5" customHeight="1">
      <c r="A322" s="202">
        <v>311</v>
      </c>
      <c r="B322" s="210" t="s">
        <v>1631</v>
      </c>
      <c r="C322" s="204" t="s">
        <v>720</v>
      </c>
      <c r="D322" s="205" t="s">
        <v>138</v>
      </c>
      <c r="E322" s="206" t="s">
        <v>1632</v>
      </c>
      <c r="F322" s="207" t="s">
        <v>259</v>
      </c>
      <c r="G322" s="208" t="s">
        <v>16</v>
      </c>
      <c r="H322" s="198" t="s">
        <v>454</v>
      </c>
      <c r="I322" s="532">
        <v>0.7</v>
      </c>
      <c r="J322" s="563">
        <v>6480000</v>
      </c>
      <c r="K322" s="299">
        <f>J322*0.7/5*4</f>
        <v>3628800</v>
      </c>
      <c r="L322" s="210"/>
    </row>
    <row r="323" spans="1:12" ht="22.5" customHeight="1">
      <c r="A323" s="202">
        <v>312</v>
      </c>
      <c r="B323" s="210" t="s">
        <v>1627</v>
      </c>
      <c r="C323" s="204" t="s">
        <v>1628</v>
      </c>
      <c r="D323" s="205" t="s">
        <v>1629</v>
      </c>
      <c r="E323" s="206" t="s">
        <v>1630</v>
      </c>
      <c r="F323" s="207" t="s">
        <v>259</v>
      </c>
      <c r="G323" s="208" t="s">
        <v>7</v>
      </c>
      <c r="H323" s="198" t="s">
        <v>454</v>
      </c>
      <c r="I323" s="532">
        <v>0.7</v>
      </c>
      <c r="J323" s="563">
        <v>6480000</v>
      </c>
      <c r="K323" s="299">
        <f>J323*0.7/5*4</f>
        <v>3628800</v>
      </c>
      <c r="L323" s="210"/>
    </row>
    <row r="324" spans="1:12" ht="22.5" customHeight="1">
      <c r="A324" s="202">
        <v>313</v>
      </c>
      <c r="B324" s="210" t="s">
        <v>1625</v>
      </c>
      <c r="C324" s="212" t="s">
        <v>1424</v>
      </c>
      <c r="D324" s="198" t="s">
        <v>86</v>
      </c>
      <c r="E324" s="221" t="s">
        <v>1626</v>
      </c>
      <c r="F324" s="202" t="s">
        <v>259</v>
      </c>
      <c r="G324" s="233" t="s">
        <v>467</v>
      </c>
      <c r="H324" s="198" t="s">
        <v>454</v>
      </c>
      <c r="I324" s="531">
        <v>0.7</v>
      </c>
      <c r="J324" s="563">
        <v>6480000</v>
      </c>
      <c r="K324" s="299">
        <f>J324*0.7/5*4</f>
        <v>3628800</v>
      </c>
      <c r="L324" s="210"/>
    </row>
    <row r="325" spans="1:12" ht="22.5" customHeight="1">
      <c r="A325" s="202">
        <v>314</v>
      </c>
      <c r="B325" s="210" t="s">
        <v>839</v>
      </c>
      <c r="C325" s="204" t="s">
        <v>840</v>
      </c>
      <c r="D325" s="205" t="s">
        <v>48</v>
      </c>
      <c r="E325" s="206" t="s">
        <v>841</v>
      </c>
      <c r="F325" s="207" t="s">
        <v>259</v>
      </c>
      <c r="G325" s="208" t="s">
        <v>16</v>
      </c>
      <c r="H325" s="198" t="s">
        <v>11</v>
      </c>
      <c r="I325" s="532">
        <v>1</v>
      </c>
      <c r="J325" s="563">
        <v>6480000</v>
      </c>
      <c r="K325" s="299">
        <f t="shared" ref="K325:K334" si="24">J325/5*4</f>
        <v>5184000</v>
      </c>
      <c r="L325" s="210"/>
    </row>
    <row r="326" spans="1:12" ht="22.5" customHeight="1">
      <c r="A326" s="202">
        <v>315</v>
      </c>
      <c r="B326" s="210" t="s">
        <v>842</v>
      </c>
      <c r="C326" s="204" t="s">
        <v>843</v>
      </c>
      <c r="D326" s="205" t="s">
        <v>648</v>
      </c>
      <c r="E326" s="206" t="s">
        <v>844</v>
      </c>
      <c r="F326" s="207" t="s">
        <v>259</v>
      </c>
      <c r="G326" s="208" t="s">
        <v>7</v>
      </c>
      <c r="H326" s="198" t="s">
        <v>14</v>
      </c>
      <c r="I326" s="532">
        <v>1</v>
      </c>
      <c r="J326" s="563">
        <v>6480000</v>
      </c>
      <c r="K326" s="299">
        <f t="shared" si="24"/>
        <v>5184000</v>
      </c>
      <c r="L326" s="210"/>
    </row>
    <row r="327" spans="1:12" ht="22.5" customHeight="1">
      <c r="A327" s="202">
        <v>316</v>
      </c>
      <c r="B327" s="210" t="s">
        <v>581</v>
      </c>
      <c r="C327" s="204" t="s">
        <v>582</v>
      </c>
      <c r="D327" s="205" t="s">
        <v>583</v>
      </c>
      <c r="E327" s="206" t="s">
        <v>584</v>
      </c>
      <c r="F327" s="207" t="s">
        <v>259</v>
      </c>
      <c r="G327" s="208" t="s">
        <v>28</v>
      </c>
      <c r="H327" s="198" t="s">
        <v>14</v>
      </c>
      <c r="I327" s="532">
        <v>1</v>
      </c>
      <c r="J327" s="563">
        <v>6480000</v>
      </c>
      <c r="K327" s="299">
        <f t="shared" si="24"/>
        <v>5184000</v>
      </c>
      <c r="L327" s="210"/>
    </row>
    <row r="328" spans="1:12" ht="22.5" customHeight="1">
      <c r="A328" s="202">
        <v>317</v>
      </c>
      <c r="B328" s="210" t="s">
        <v>573</v>
      </c>
      <c r="C328" s="204" t="s">
        <v>574</v>
      </c>
      <c r="D328" s="205" t="s">
        <v>575</v>
      </c>
      <c r="E328" s="206" t="s">
        <v>576</v>
      </c>
      <c r="F328" s="207" t="s">
        <v>259</v>
      </c>
      <c r="G328" s="208" t="s">
        <v>18</v>
      </c>
      <c r="H328" s="198" t="s">
        <v>14</v>
      </c>
      <c r="I328" s="532">
        <v>1</v>
      </c>
      <c r="J328" s="563">
        <v>6480000</v>
      </c>
      <c r="K328" s="299">
        <f t="shared" si="24"/>
        <v>5184000</v>
      </c>
      <c r="L328" s="210"/>
    </row>
    <row r="329" spans="1:12" ht="22.5" customHeight="1">
      <c r="A329" s="202">
        <v>318</v>
      </c>
      <c r="B329" s="210" t="s">
        <v>577</v>
      </c>
      <c r="C329" s="204" t="s">
        <v>578</v>
      </c>
      <c r="D329" s="205" t="s">
        <v>579</v>
      </c>
      <c r="E329" s="206" t="s">
        <v>580</v>
      </c>
      <c r="F329" s="207" t="s">
        <v>259</v>
      </c>
      <c r="G329" s="208" t="s">
        <v>18</v>
      </c>
      <c r="H329" s="198" t="s">
        <v>11</v>
      </c>
      <c r="I329" s="532">
        <v>1</v>
      </c>
      <c r="J329" s="563">
        <v>6480000</v>
      </c>
      <c r="K329" s="299">
        <f t="shared" si="24"/>
        <v>5184000</v>
      </c>
      <c r="L329" s="210"/>
    </row>
    <row r="330" spans="1:12" ht="22.5" customHeight="1">
      <c r="A330" s="202">
        <v>319</v>
      </c>
      <c r="B330" s="210" t="s">
        <v>589</v>
      </c>
      <c r="C330" s="204" t="s">
        <v>590</v>
      </c>
      <c r="D330" s="205" t="s">
        <v>90</v>
      </c>
      <c r="E330" s="206" t="s">
        <v>591</v>
      </c>
      <c r="F330" s="207" t="s">
        <v>259</v>
      </c>
      <c r="G330" s="208" t="s">
        <v>7</v>
      </c>
      <c r="H330" s="198" t="s">
        <v>8</v>
      </c>
      <c r="I330" s="532">
        <v>1</v>
      </c>
      <c r="J330" s="563">
        <v>6480000</v>
      </c>
      <c r="K330" s="299">
        <f t="shared" si="24"/>
        <v>5184000</v>
      </c>
      <c r="L330" s="210"/>
    </row>
    <row r="331" spans="1:12" ht="22.5" customHeight="1">
      <c r="A331" s="202">
        <v>320</v>
      </c>
      <c r="B331" s="210" t="s">
        <v>585</v>
      </c>
      <c r="C331" s="204" t="s">
        <v>586</v>
      </c>
      <c r="D331" s="205" t="s">
        <v>587</v>
      </c>
      <c r="E331" s="206" t="s">
        <v>588</v>
      </c>
      <c r="F331" s="207" t="s">
        <v>259</v>
      </c>
      <c r="G331" s="208" t="s">
        <v>7</v>
      </c>
      <c r="H331" s="198" t="s">
        <v>8</v>
      </c>
      <c r="I331" s="532">
        <v>1</v>
      </c>
      <c r="J331" s="563">
        <v>5184000</v>
      </c>
      <c r="K331" s="299">
        <f t="shared" si="24"/>
        <v>4147200</v>
      </c>
      <c r="L331" s="210"/>
    </row>
    <row r="332" spans="1:12" ht="22.5" customHeight="1">
      <c r="A332" s="202">
        <v>321</v>
      </c>
      <c r="B332" s="210" t="s">
        <v>592</v>
      </c>
      <c r="C332" s="204" t="s">
        <v>593</v>
      </c>
      <c r="D332" s="205" t="s">
        <v>594</v>
      </c>
      <c r="E332" s="206" t="s">
        <v>595</v>
      </c>
      <c r="F332" s="207" t="s">
        <v>259</v>
      </c>
      <c r="G332" s="208" t="s">
        <v>7</v>
      </c>
      <c r="H332" s="198" t="s">
        <v>596</v>
      </c>
      <c r="I332" s="532">
        <v>1</v>
      </c>
      <c r="J332" s="563">
        <v>6480000</v>
      </c>
      <c r="K332" s="299">
        <f t="shared" si="24"/>
        <v>5184000</v>
      </c>
      <c r="L332" s="210"/>
    </row>
    <row r="333" spans="1:12" ht="22.5" customHeight="1">
      <c r="A333" s="202">
        <v>322</v>
      </c>
      <c r="B333" s="210" t="s">
        <v>1287</v>
      </c>
      <c r="C333" s="204" t="s">
        <v>1288</v>
      </c>
      <c r="D333" s="205" t="s">
        <v>55</v>
      </c>
      <c r="E333" s="206" t="s">
        <v>1289</v>
      </c>
      <c r="F333" s="207" t="s">
        <v>259</v>
      </c>
      <c r="G333" s="208" t="s">
        <v>7</v>
      </c>
      <c r="H333" s="198" t="s">
        <v>14</v>
      </c>
      <c r="I333" s="531">
        <v>1</v>
      </c>
      <c r="J333" s="563">
        <v>6480000</v>
      </c>
      <c r="K333" s="299">
        <f t="shared" si="24"/>
        <v>5184000</v>
      </c>
      <c r="L333" s="210"/>
    </row>
    <row r="334" spans="1:12" ht="22.5" customHeight="1">
      <c r="A334" s="202">
        <v>323</v>
      </c>
      <c r="B334" s="210" t="s">
        <v>1054</v>
      </c>
      <c r="C334" s="204" t="s">
        <v>1055</v>
      </c>
      <c r="D334" s="205" t="s">
        <v>482</v>
      </c>
      <c r="E334" s="206" t="s">
        <v>1056</v>
      </c>
      <c r="F334" s="207" t="s">
        <v>259</v>
      </c>
      <c r="G334" s="208" t="s">
        <v>467</v>
      </c>
      <c r="H334" s="198" t="s">
        <v>8</v>
      </c>
      <c r="I334" s="532">
        <v>1</v>
      </c>
      <c r="J334" s="563">
        <v>6480000</v>
      </c>
      <c r="K334" s="299">
        <f t="shared" si="24"/>
        <v>5184000</v>
      </c>
      <c r="L334" s="210"/>
    </row>
    <row r="335" spans="1:12" ht="22.5" customHeight="1">
      <c r="A335" s="202">
        <v>324</v>
      </c>
      <c r="B335" s="210" t="s">
        <v>1639</v>
      </c>
      <c r="C335" s="212" t="s">
        <v>1640</v>
      </c>
      <c r="D335" s="198" t="s">
        <v>137</v>
      </c>
      <c r="E335" s="221" t="s">
        <v>1641</v>
      </c>
      <c r="F335" s="202" t="s">
        <v>352</v>
      </c>
      <c r="G335" s="222" t="s">
        <v>7</v>
      </c>
      <c r="H335" s="198" t="s">
        <v>454</v>
      </c>
      <c r="I335" s="531">
        <v>0.7</v>
      </c>
      <c r="J335" s="563">
        <v>5940000</v>
      </c>
      <c r="K335" s="299">
        <f>J335*0.7/5*4</f>
        <v>3326399.9999999995</v>
      </c>
      <c r="L335" s="210"/>
    </row>
    <row r="336" spans="1:12" ht="22.5" customHeight="1">
      <c r="A336" s="202">
        <v>325</v>
      </c>
      <c r="B336" s="210" t="s">
        <v>1636</v>
      </c>
      <c r="C336" s="212" t="s">
        <v>1637</v>
      </c>
      <c r="D336" s="198" t="s">
        <v>48</v>
      </c>
      <c r="E336" s="221" t="s">
        <v>1638</v>
      </c>
      <c r="F336" s="202" t="s">
        <v>352</v>
      </c>
      <c r="G336" s="222" t="s">
        <v>7</v>
      </c>
      <c r="H336" s="198" t="s">
        <v>454</v>
      </c>
      <c r="I336" s="531">
        <v>0.7</v>
      </c>
      <c r="J336" s="563">
        <v>4320000</v>
      </c>
      <c r="K336" s="299">
        <f>J336*0.7/5*4</f>
        <v>2419200</v>
      </c>
      <c r="L336" s="210"/>
    </row>
    <row r="337" spans="1:12" ht="22.5" customHeight="1">
      <c r="A337" s="202">
        <v>326</v>
      </c>
      <c r="B337" s="210" t="s">
        <v>1642</v>
      </c>
      <c r="C337" s="212" t="s">
        <v>1643</v>
      </c>
      <c r="D337" s="198" t="s">
        <v>891</v>
      </c>
      <c r="E337" s="221" t="s">
        <v>1644</v>
      </c>
      <c r="F337" s="202" t="s">
        <v>352</v>
      </c>
      <c r="G337" s="222" t="s">
        <v>7</v>
      </c>
      <c r="H337" s="198" t="s">
        <v>454</v>
      </c>
      <c r="I337" s="531">
        <v>0.7</v>
      </c>
      <c r="J337" s="563">
        <v>5940000</v>
      </c>
      <c r="K337" s="299">
        <f>J337*0.7/5*4</f>
        <v>3326399.9999999995</v>
      </c>
      <c r="L337" s="210"/>
    </row>
    <row r="338" spans="1:12" ht="22.5" customHeight="1">
      <c r="A338" s="202">
        <v>327</v>
      </c>
      <c r="B338" s="210" t="s">
        <v>1645</v>
      </c>
      <c r="C338" s="212" t="s">
        <v>1646</v>
      </c>
      <c r="D338" s="198" t="s">
        <v>77</v>
      </c>
      <c r="E338" s="221" t="s">
        <v>1647</v>
      </c>
      <c r="F338" s="202" t="s">
        <v>352</v>
      </c>
      <c r="G338" s="222" t="s">
        <v>7</v>
      </c>
      <c r="H338" s="198" t="s">
        <v>454</v>
      </c>
      <c r="I338" s="531">
        <v>0.7</v>
      </c>
      <c r="J338" s="563">
        <v>5940000</v>
      </c>
      <c r="K338" s="299">
        <f>J338*0.7/5*4</f>
        <v>3326399.9999999995</v>
      </c>
      <c r="L338" s="210"/>
    </row>
    <row r="339" spans="1:12" ht="22.5" customHeight="1">
      <c r="A339" s="202">
        <v>328</v>
      </c>
      <c r="B339" s="210" t="s">
        <v>1633</v>
      </c>
      <c r="C339" s="212" t="s">
        <v>1634</v>
      </c>
      <c r="D339" s="198" t="s">
        <v>1596</v>
      </c>
      <c r="E339" s="221" t="s">
        <v>1635</v>
      </c>
      <c r="F339" s="202" t="s">
        <v>352</v>
      </c>
      <c r="G339" s="222" t="s">
        <v>16</v>
      </c>
      <c r="H339" s="198" t="s">
        <v>454</v>
      </c>
      <c r="I339" s="531">
        <v>0.7</v>
      </c>
      <c r="J339" s="563">
        <v>5940000</v>
      </c>
      <c r="K339" s="299">
        <f>J339*0.7/5*4</f>
        <v>3326399.9999999995</v>
      </c>
      <c r="L339" s="210"/>
    </row>
    <row r="340" spans="1:12" ht="22.5" customHeight="1">
      <c r="A340" s="202">
        <v>329</v>
      </c>
      <c r="B340" s="210" t="s">
        <v>1045</v>
      </c>
      <c r="C340" s="212" t="s">
        <v>1046</v>
      </c>
      <c r="D340" s="198" t="s">
        <v>50</v>
      </c>
      <c r="E340" s="234" t="s">
        <v>1047</v>
      </c>
      <c r="F340" s="202" t="s">
        <v>352</v>
      </c>
      <c r="G340" s="208" t="s">
        <v>7</v>
      </c>
      <c r="H340" s="198" t="s">
        <v>600</v>
      </c>
      <c r="I340" s="531">
        <v>1</v>
      </c>
      <c r="J340" s="563">
        <v>5940000</v>
      </c>
      <c r="K340" s="299">
        <f t="shared" ref="K340:K352" si="25">J340/5*4</f>
        <v>4752000</v>
      </c>
      <c r="L340" s="210"/>
    </row>
    <row r="341" spans="1:12" ht="22.5" customHeight="1">
      <c r="A341" s="202">
        <v>330</v>
      </c>
      <c r="B341" s="210" t="s">
        <v>855</v>
      </c>
      <c r="C341" s="212" t="s">
        <v>856</v>
      </c>
      <c r="D341" s="198" t="s">
        <v>857</v>
      </c>
      <c r="E341" s="234" t="s">
        <v>858</v>
      </c>
      <c r="F341" s="202" t="s">
        <v>352</v>
      </c>
      <c r="G341" s="208" t="s">
        <v>716</v>
      </c>
      <c r="H341" s="198" t="s">
        <v>8</v>
      </c>
      <c r="I341" s="531">
        <v>1</v>
      </c>
      <c r="J341" s="563">
        <v>5940000</v>
      </c>
      <c r="K341" s="299">
        <f t="shared" si="25"/>
        <v>4752000</v>
      </c>
      <c r="L341" s="210"/>
    </row>
    <row r="342" spans="1:12" ht="22.5" customHeight="1">
      <c r="A342" s="202">
        <v>331</v>
      </c>
      <c r="B342" s="210" t="s">
        <v>852</v>
      </c>
      <c r="C342" s="212" t="s">
        <v>853</v>
      </c>
      <c r="D342" s="198" t="s">
        <v>57</v>
      </c>
      <c r="E342" s="234" t="s">
        <v>854</v>
      </c>
      <c r="F342" s="202" t="s">
        <v>352</v>
      </c>
      <c r="G342" s="208" t="s">
        <v>716</v>
      </c>
      <c r="H342" s="198" t="s">
        <v>600</v>
      </c>
      <c r="I342" s="531">
        <v>1</v>
      </c>
      <c r="J342" s="563">
        <v>5940000</v>
      </c>
      <c r="K342" s="299">
        <f t="shared" si="25"/>
        <v>4752000</v>
      </c>
      <c r="L342" s="210"/>
    </row>
    <row r="343" spans="1:12" ht="22.5" customHeight="1">
      <c r="A343" s="202">
        <v>332</v>
      </c>
      <c r="B343" s="210" t="s">
        <v>597</v>
      </c>
      <c r="C343" s="212" t="s">
        <v>598</v>
      </c>
      <c r="D343" s="198" t="s">
        <v>277</v>
      </c>
      <c r="E343" s="234" t="s">
        <v>599</v>
      </c>
      <c r="F343" s="202" t="s">
        <v>352</v>
      </c>
      <c r="G343" s="208" t="s">
        <v>28</v>
      </c>
      <c r="H343" s="198" t="s">
        <v>600</v>
      </c>
      <c r="I343" s="531">
        <v>1</v>
      </c>
      <c r="J343" s="563">
        <v>4968000</v>
      </c>
      <c r="K343" s="299">
        <f t="shared" si="25"/>
        <v>3974400</v>
      </c>
      <c r="L343" s="210"/>
    </row>
    <row r="344" spans="1:12" ht="22.5" customHeight="1">
      <c r="A344" s="202">
        <v>333</v>
      </c>
      <c r="B344" s="210" t="s">
        <v>604</v>
      </c>
      <c r="C344" s="212" t="s">
        <v>605</v>
      </c>
      <c r="D344" s="198" t="s">
        <v>62</v>
      </c>
      <c r="E344" s="234" t="s">
        <v>606</v>
      </c>
      <c r="F344" s="202" t="s">
        <v>352</v>
      </c>
      <c r="G344" s="208" t="s">
        <v>16</v>
      </c>
      <c r="H344" s="198" t="s">
        <v>607</v>
      </c>
      <c r="I344" s="531">
        <v>1</v>
      </c>
      <c r="J344" s="563">
        <v>5940000</v>
      </c>
      <c r="K344" s="299">
        <f t="shared" si="25"/>
        <v>4752000</v>
      </c>
      <c r="L344" s="210"/>
    </row>
    <row r="345" spans="1:12" ht="22.5" customHeight="1">
      <c r="A345" s="202">
        <v>334</v>
      </c>
      <c r="B345" s="210" t="s">
        <v>1361</v>
      </c>
      <c r="C345" s="212" t="s">
        <v>1362</v>
      </c>
      <c r="D345" s="198" t="s">
        <v>63</v>
      </c>
      <c r="E345" s="234" t="s">
        <v>1363</v>
      </c>
      <c r="F345" s="202" t="s">
        <v>352</v>
      </c>
      <c r="G345" s="208" t="s">
        <v>7</v>
      </c>
      <c r="H345" s="198" t="s">
        <v>607</v>
      </c>
      <c r="I345" s="531">
        <v>1</v>
      </c>
      <c r="J345" s="563">
        <v>5292000</v>
      </c>
      <c r="K345" s="299">
        <f t="shared" si="25"/>
        <v>4233600</v>
      </c>
      <c r="L345" s="210"/>
    </row>
    <row r="346" spans="1:12" ht="22.5" customHeight="1">
      <c r="A346" s="202">
        <v>335</v>
      </c>
      <c r="B346" s="210" t="s">
        <v>845</v>
      </c>
      <c r="C346" s="212" t="s">
        <v>846</v>
      </c>
      <c r="D346" s="198" t="s">
        <v>847</v>
      </c>
      <c r="E346" s="234" t="s">
        <v>848</v>
      </c>
      <c r="F346" s="202" t="s">
        <v>352</v>
      </c>
      <c r="G346" s="208" t="s">
        <v>16</v>
      </c>
      <c r="H346" s="198" t="s">
        <v>14</v>
      </c>
      <c r="I346" s="531">
        <v>1</v>
      </c>
      <c r="J346" s="563">
        <v>5940000</v>
      </c>
      <c r="K346" s="299">
        <f t="shared" si="25"/>
        <v>4752000</v>
      </c>
      <c r="L346" s="210"/>
    </row>
    <row r="347" spans="1:12" ht="22.5" customHeight="1">
      <c r="A347" s="202">
        <v>336</v>
      </c>
      <c r="B347" s="210" t="s">
        <v>601</v>
      </c>
      <c r="C347" s="212" t="s">
        <v>74</v>
      </c>
      <c r="D347" s="198" t="s">
        <v>178</v>
      </c>
      <c r="E347" s="234" t="s">
        <v>602</v>
      </c>
      <c r="F347" s="202" t="s">
        <v>352</v>
      </c>
      <c r="G347" s="208" t="s">
        <v>603</v>
      </c>
      <c r="H347" s="198" t="s">
        <v>600</v>
      </c>
      <c r="I347" s="531">
        <v>1</v>
      </c>
      <c r="J347" s="563">
        <v>5940000</v>
      </c>
      <c r="K347" s="299">
        <f t="shared" si="25"/>
        <v>4752000</v>
      </c>
      <c r="L347" s="210"/>
    </row>
    <row r="348" spans="1:12" ht="22.5" customHeight="1">
      <c r="A348" s="202">
        <v>337</v>
      </c>
      <c r="B348" s="210" t="s">
        <v>1170</v>
      </c>
      <c r="C348" s="212" t="s">
        <v>23</v>
      </c>
      <c r="D348" s="198" t="s">
        <v>1171</v>
      </c>
      <c r="E348" s="234" t="s">
        <v>1172</v>
      </c>
      <c r="F348" s="202" t="s">
        <v>352</v>
      </c>
      <c r="G348" s="208" t="s">
        <v>16</v>
      </c>
      <c r="H348" s="198" t="s">
        <v>14</v>
      </c>
      <c r="I348" s="531">
        <v>1</v>
      </c>
      <c r="J348" s="563">
        <v>5292000</v>
      </c>
      <c r="K348" s="299">
        <f t="shared" si="25"/>
        <v>4233600</v>
      </c>
      <c r="L348" s="210"/>
    </row>
    <row r="349" spans="1:12" ht="22.5" customHeight="1">
      <c r="A349" s="202">
        <v>338</v>
      </c>
      <c r="B349" s="210" t="s">
        <v>1168</v>
      </c>
      <c r="C349" s="212" t="s">
        <v>930</v>
      </c>
      <c r="D349" s="198" t="s">
        <v>35</v>
      </c>
      <c r="E349" s="234" t="s">
        <v>1169</v>
      </c>
      <c r="F349" s="202" t="s">
        <v>352</v>
      </c>
      <c r="G349" s="208" t="s">
        <v>16</v>
      </c>
      <c r="H349" s="198" t="s">
        <v>9</v>
      </c>
      <c r="I349" s="531">
        <v>1</v>
      </c>
      <c r="J349" s="563">
        <v>5940000</v>
      </c>
      <c r="K349" s="299">
        <f t="shared" si="25"/>
        <v>4752000</v>
      </c>
      <c r="L349" s="210"/>
    </row>
    <row r="350" spans="1:12" ht="22.5" customHeight="1">
      <c r="A350" s="202">
        <v>339</v>
      </c>
      <c r="B350" s="210" t="s">
        <v>849</v>
      </c>
      <c r="C350" s="212" t="s">
        <v>850</v>
      </c>
      <c r="D350" s="198" t="s">
        <v>851</v>
      </c>
      <c r="E350" s="234" t="s">
        <v>447</v>
      </c>
      <c r="F350" s="202" t="s">
        <v>352</v>
      </c>
      <c r="G350" s="208" t="s">
        <v>7</v>
      </c>
      <c r="H350" s="198" t="s">
        <v>8</v>
      </c>
      <c r="I350" s="531">
        <v>1</v>
      </c>
      <c r="J350" s="563">
        <v>5292000</v>
      </c>
      <c r="K350" s="299">
        <f t="shared" si="25"/>
        <v>4233600</v>
      </c>
      <c r="L350" s="210"/>
    </row>
    <row r="351" spans="1:12" ht="22.5" customHeight="1">
      <c r="A351" s="202">
        <v>340</v>
      </c>
      <c r="B351" s="210" t="s">
        <v>1086</v>
      </c>
      <c r="C351" s="212" t="s">
        <v>74</v>
      </c>
      <c r="D351" s="198" t="s">
        <v>482</v>
      </c>
      <c r="E351" s="234" t="s">
        <v>1087</v>
      </c>
      <c r="F351" s="202" t="s">
        <v>352</v>
      </c>
      <c r="G351" s="208" t="s">
        <v>16</v>
      </c>
      <c r="H351" s="198" t="s">
        <v>600</v>
      </c>
      <c r="I351" s="531">
        <v>1</v>
      </c>
      <c r="J351" s="563">
        <v>5292000</v>
      </c>
      <c r="K351" s="299">
        <f t="shared" si="25"/>
        <v>4233600</v>
      </c>
      <c r="L351" s="210"/>
    </row>
    <row r="352" spans="1:12" ht="22.5" customHeight="1">
      <c r="A352" s="202">
        <v>341</v>
      </c>
      <c r="B352" s="210" t="s">
        <v>1221</v>
      </c>
      <c r="C352" s="212" t="s">
        <v>276</v>
      </c>
      <c r="D352" s="198" t="s">
        <v>87</v>
      </c>
      <c r="E352" s="234" t="s">
        <v>1222</v>
      </c>
      <c r="F352" s="202" t="s">
        <v>352</v>
      </c>
      <c r="G352" s="208" t="s">
        <v>28</v>
      </c>
      <c r="H352" s="198" t="s">
        <v>9</v>
      </c>
      <c r="I352" s="531">
        <v>1</v>
      </c>
      <c r="J352" s="563">
        <v>5940000</v>
      </c>
      <c r="K352" s="299">
        <f t="shared" si="25"/>
        <v>4752000</v>
      </c>
      <c r="L352" s="210"/>
    </row>
    <row r="353" spans="1:12" ht="22.5" customHeight="1">
      <c r="A353" s="202">
        <v>342</v>
      </c>
      <c r="B353" s="210" t="s">
        <v>1648</v>
      </c>
      <c r="C353" s="212" t="s">
        <v>1615</v>
      </c>
      <c r="D353" s="198" t="s">
        <v>56</v>
      </c>
      <c r="E353" s="234" t="s">
        <v>1649</v>
      </c>
      <c r="F353" s="202" t="s">
        <v>353</v>
      </c>
      <c r="G353" s="208" t="s">
        <v>7</v>
      </c>
      <c r="H353" s="198" t="s">
        <v>454</v>
      </c>
      <c r="I353" s="531">
        <v>0.7</v>
      </c>
      <c r="J353" s="563">
        <v>5940000</v>
      </c>
      <c r="K353" s="299">
        <f>J353*0.7/5*4</f>
        <v>3326399.9999999995</v>
      </c>
      <c r="L353" s="210"/>
    </row>
    <row r="354" spans="1:12" ht="22.5" customHeight="1">
      <c r="A354" s="202">
        <v>343</v>
      </c>
      <c r="B354" s="210" t="s">
        <v>1173</v>
      </c>
      <c r="C354" s="212" t="s">
        <v>1174</v>
      </c>
      <c r="D354" s="198" t="s">
        <v>1175</v>
      </c>
      <c r="E354" s="234" t="s">
        <v>1176</v>
      </c>
      <c r="F354" s="202" t="s">
        <v>353</v>
      </c>
      <c r="G354" s="208" t="s">
        <v>7</v>
      </c>
      <c r="H354" s="198" t="s">
        <v>8</v>
      </c>
      <c r="I354" s="531">
        <v>1</v>
      </c>
      <c r="J354" s="563">
        <v>5940000</v>
      </c>
      <c r="K354" s="299">
        <f>J354/5*4</f>
        <v>4752000</v>
      </c>
      <c r="L354" s="210"/>
    </row>
    <row r="355" spans="1:12" ht="22.5" customHeight="1">
      <c r="A355" s="202">
        <v>344</v>
      </c>
      <c r="B355" s="210" t="s">
        <v>864</v>
      </c>
      <c r="C355" s="212" t="s">
        <v>865</v>
      </c>
      <c r="D355" s="198" t="s">
        <v>48</v>
      </c>
      <c r="E355" s="234" t="s">
        <v>866</v>
      </c>
      <c r="F355" s="202" t="s">
        <v>353</v>
      </c>
      <c r="G355" s="208" t="s">
        <v>467</v>
      </c>
      <c r="H355" s="198" t="s">
        <v>9</v>
      </c>
      <c r="I355" s="531">
        <v>1</v>
      </c>
      <c r="J355" s="563">
        <v>5940000</v>
      </c>
      <c r="K355" s="299">
        <f>J355/5*4</f>
        <v>4752000</v>
      </c>
      <c r="L355" s="210"/>
    </row>
    <row r="356" spans="1:12" ht="22.5" customHeight="1">
      <c r="A356" s="202">
        <v>345</v>
      </c>
      <c r="B356" s="210" t="s">
        <v>608</v>
      </c>
      <c r="C356" s="212" t="s">
        <v>23</v>
      </c>
      <c r="D356" s="198" t="s">
        <v>609</v>
      </c>
      <c r="E356" s="234" t="s">
        <v>610</v>
      </c>
      <c r="F356" s="202" t="s">
        <v>353</v>
      </c>
      <c r="G356" s="208" t="s">
        <v>16</v>
      </c>
      <c r="H356" s="198" t="s">
        <v>9</v>
      </c>
      <c r="I356" s="531">
        <v>1</v>
      </c>
      <c r="J356" s="563">
        <v>5940000</v>
      </c>
      <c r="K356" s="299">
        <f>J356/5*4</f>
        <v>4752000</v>
      </c>
      <c r="L356" s="210"/>
    </row>
    <row r="357" spans="1:12" ht="22.5" customHeight="1">
      <c r="A357" s="202">
        <v>346</v>
      </c>
      <c r="B357" s="210" t="s">
        <v>861</v>
      </c>
      <c r="C357" s="212" t="s">
        <v>862</v>
      </c>
      <c r="D357" s="198" t="s">
        <v>863</v>
      </c>
      <c r="E357" s="234" t="s">
        <v>408</v>
      </c>
      <c r="F357" s="202" t="s">
        <v>353</v>
      </c>
      <c r="G357" s="208" t="s">
        <v>16</v>
      </c>
      <c r="H357" s="198" t="s">
        <v>600</v>
      </c>
      <c r="I357" s="531">
        <v>1</v>
      </c>
      <c r="J357" s="563">
        <v>5940000</v>
      </c>
      <c r="K357" s="299">
        <f>J357/5*4</f>
        <v>4752000</v>
      </c>
      <c r="L357" s="210"/>
    </row>
    <row r="358" spans="1:12" ht="22.5" customHeight="1">
      <c r="A358" s="202">
        <v>347</v>
      </c>
      <c r="B358" s="210" t="s">
        <v>1654</v>
      </c>
      <c r="C358" s="212" t="s">
        <v>1655</v>
      </c>
      <c r="D358" s="198" t="s">
        <v>56</v>
      </c>
      <c r="E358" s="221" t="s">
        <v>1656</v>
      </c>
      <c r="F358" s="202" t="s">
        <v>615</v>
      </c>
      <c r="G358" s="222" t="s">
        <v>28</v>
      </c>
      <c r="H358" s="198" t="s">
        <v>454</v>
      </c>
      <c r="I358" s="531">
        <v>0.7</v>
      </c>
      <c r="J358" s="563">
        <v>5940000</v>
      </c>
      <c r="K358" s="299">
        <f>J358*0.7/5*4</f>
        <v>3326399.9999999995</v>
      </c>
      <c r="L358" s="210"/>
    </row>
    <row r="359" spans="1:12" ht="22.5" customHeight="1">
      <c r="A359" s="202">
        <v>348</v>
      </c>
      <c r="B359" s="210" t="s">
        <v>1657</v>
      </c>
      <c r="C359" s="212" t="s">
        <v>1164</v>
      </c>
      <c r="D359" s="198" t="s">
        <v>161</v>
      </c>
      <c r="E359" s="221" t="s">
        <v>1658</v>
      </c>
      <c r="F359" s="202" t="s">
        <v>615</v>
      </c>
      <c r="G359" s="222" t="s">
        <v>7</v>
      </c>
      <c r="H359" s="198" t="s">
        <v>454</v>
      </c>
      <c r="I359" s="531">
        <v>0.7</v>
      </c>
      <c r="J359" s="563">
        <v>5940000</v>
      </c>
      <c r="K359" s="299">
        <f>J359*0.7/5*4</f>
        <v>3326399.9999999995</v>
      </c>
      <c r="L359" s="210"/>
    </row>
    <row r="360" spans="1:12" ht="22.5" customHeight="1">
      <c r="A360" s="202">
        <v>349</v>
      </c>
      <c r="B360" s="210" t="s">
        <v>1650</v>
      </c>
      <c r="C360" s="212" t="s">
        <v>1651</v>
      </c>
      <c r="D360" s="198" t="s">
        <v>1652</v>
      </c>
      <c r="E360" s="234" t="s">
        <v>1653</v>
      </c>
      <c r="F360" s="202" t="s">
        <v>615</v>
      </c>
      <c r="G360" s="208" t="s">
        <v>7</v>
      </c>
      <c r="H360" s="198" t="s">
        <v>454</v>
      </c>
      <c r="I360" s="531">
        <v>0.7</v>
      </c>
      <c r="J360" s="563">
        <v>5292000</v>
      </c>
      <c r="K360" s="299">
        <f>J360*0.7/5*4</f>
        <v>2963519.9999999995</v>
      </c>
      <c r="L360" s="210"/>
    </row>
    <row r="361" spans="1:12" ht="22.5" customHeight="1">
      <c r="A361" s="202">
        <v>350</v>
      </c>
      <c r="B361" s="210" t="s">
        <v>1661</v>
      </c>
      <c r="C361" s="212" t="s">
        <v>632</v>
      </c>
      <c r="D361" s="198" t="s">
        <v>493</v>
      </c>
      <c r="E361" s="221" t="s">
        <v>1662</v>
      </c>
      <c r="F361" s="202" t="s">
        <v>615</v>
      </c>
      <c r="G361" s="222" t="s">
        <v>34</v>
      </c>
      <c r="H361" s="198" t="s">
        <v>454</v>
      </c>
      <c r="I361" s="531">
        <v>0.7</v>
      </c>
      <c r="J361" s="563">
        <v>5940000</v>
      </c>
      <c r="K361" s="299">
        <f>J361*0.7/5*4</f>
        <v>3326399.9999999995</v>
      </c>
      <c r="L361" s="210"/>
    </row>
    <row r="362" spans="1:12" ht="22.5" customHeight="1">
      <c r="A362" s="202">
        <v>351</v>
      </c>
      <c r="B362" s="210" t="s">
        <v>1663</v>
      </c>
      <c r="C362" s="212" t="s">
        <v>1664</v>
      </c>
      <c r="D362" s="198" t="s">
        <v>1665</v>
      </c>
      <c r="E362" s="221" t="s">
        <v>1227</v>
      </c>
      <c r="F362" s="202" t="s">
        <v>615</v>
      </c>
      <c r="G362" s="222" t="s">
        <v>7</v>
      </c>
      <c r="H362" s="198" t="s">
        <v>454</v>
      </c>
      <c r="I362" s="531">
        <v>0.7</v>
      </c>
      <c r="J362" s="563">
        <v>5940000</v>
      </c>
      <c r="K362" s="299">
        <f>J362*0.7/5*4</f>
        <v>3326399.9999999995</v>
      </c>
      <c r="L362" s="210"/>
    </row>
    <row r="363" spans="1:12" ht="22.5" customHeight="1">
      <c r="A363" s="202">
        <v>352</v>
      </c>
      <c r="B363" s="210" t="s">
        <v>616</v>
      </c>
      <c r="C363" s="212" t="s">
        <v>617</v>
      </c>
      <c r="D363" s="198" t="s">
        <v>618</v>
      </c>
      <c r="E363" s="234" t="s">
        <v>619</v>
      </c>
      <c r="F363" s="202" t="s">
        <v>615</v>
      </c>
      <c r="G363" s="208" t="s">
        <v>603</v>
      </c>
      <c r="H363" s="198" t="s">
        <v>8</v>
      </c>
      <c r="I363" s="531">
        <v>1</v>
      </c>
      <c r="J363" s="563">
        <v>5940000</v>
      </c>
      <c r="K363" s="299">
        <f t="shared" ref="K363:K369" si="26">J363/5*4</f>
        <v>4752000</v>
      </c>
      <c r="L363" s="210"/>
    </row>
    <row r="364" spans="1:12" ht="22.5" customHeight="1">
      <c r="A364" s="202">
        <v>353</v>
      </c>
      <c r="B364" s="210" t="s">
        <v>1223</v>
      </c>
      <c r="C364" s="212" t="s">
        <v>1224</v>
      </c>
      <c r="D364" s="198" t="s">
        <v>57</v>
      </c>
      <c r="E364" s="234" t="s">
        <v>1225</v>
      </c>
      <c r="F364" s="202" t="s">
        <v>615</v>
      </c>
      <c r="G364" s="208" t="s">
        <v>7</v>
      </c>
      <c r="H364" s="198" t="s">
        <v>9</v>
      </c>
      <c r="I364" s="531">
        <v>1</v>
      </c>
      <c r="J364" s="563">
        <v>4320000</v>
      </c>
      <c r="K364" s="299">
        <f t="shared" si="26"/>
        <v>3456000</v>
      </c>
      <c r="L364" s="210"/>
    </row>
    <row r="365" spans="1:12" ht="22.5" customHeight="1">
      <c r="A365" s="202">
        <v>354</v>
      </c>
      <c r="B365" s="210" t="s">
        <v>1659</v>
      </c>
      <c r="C365" s="212" t="s">
        <v>728</v>
      </c>
      <c r="D365" s="198" t="s">
        <v>1014</v>
      </c>
      <c r="E365" s="234" t="s">
        <v>1660</v>
      </c>
      <c r="F365" s="202" t="s">
        <v>615</v>
      </c>
      <c r="G365" s="208" t="s">
        <v>7</v>
      </c>
      <c r="H365" s="198" t="s">
        <v>14</v>
      </c>
      <c r="I365" s="531">
        <v>1</v>
      </c>
      <c r="J365" s="563">
        <v>5940000</v>
      </c>
      <c r="K365" s="299">
        <f t="shared" si="26"/>
        <v>4752000</v>
      </c>
      <c r="L365" s="210"/>
    </row>
    <row r="366" spans="1:12" ht="22.5" customHeight="1">
      <c r="A366" s="202">
        <v>355</v>
      </c>
      <c r="B366" s="210" t="s">
        <v>1301</v>
      </c>
      <c r="C366" s="212" t="s">
        <v>1302</v>
      </c>
      <c r="D366" s="198" t="s">
        <v>1303</v>
      </c>
      <c r="E366" s="234" t="s">
        <v>1304</v>
      </c>
      <c r="F366" s="202" t="s">
        <v>615</v>
      </c>
      <c r="G366" s="208" t="s">
        <v>7</v>
      </c>
      <c r="H366" s="198" t="s">
        <v>9</v>
      </c>
      <c r="I366" s="531">
        <v>1</v>
      </c>
      <c r="J366" s="563">
        <v>5940000</v>
      </c>
      <c r="K366" s="299">
        <f t="shared" si="26"/>
        <v>4752000</v>
      </c>
      <c r="L366" s="210"/>
    </row>
    <row r="367" spans="1:12" ht="22.5" customHeight="1">
      <c r="A367" s="202">
        <v>356</v>
      </c>
      <c r="B367" s="210" t="s">
        <v>1226</v>
      </c>
      <c r="C367" s="212" t="s">
        <v>23</v>
      </c>
      <c r="D367" s="198" t="s">
        <v>112</v>
      </c>
      <c r="E367" s="234" t="s">
        <v>1227</v>
      </c>
      <c r="F367" s="202" t="s">
        <v>615</v>
      </c>
      <c r="G367" s="208" t="s">
        <v>7</v>
      </c>
      <c r="H367" s="198" t="s">
        <v>14</v>
      </c>
      <c r="I367" s="531">
        <v>1</v>
      </c>
      <c r="J367" s="563">
        <v>5940000</v>
      </c>
      <c r="K367" s="299">
        <f t="shared" si="26"/>
        <v>4752000</v>
      </c>
      <c r="L367" s="210"/>
    </row>
    <row r="368" spans="1:12" ht="22.5" customHeight="1">
      <c r="A368" s="202">
        <v>357</v>
      </c>
      <c r="B368" s="210" t="s">
        <v>620</v>
      </c>
      <c r="C368" s="212" t="s">
        <v>621</v>
      </c>
      <c r="D368" s="198" t="s">
        <v>24</v>
      </c>
      <c r="E368" s="234" t="s">
        <v>622</v>
      </c>
      <c r="F368" s="202" t="s">
        <v>615</v>
      </c>
      <c r="G368" s="208" t="s">
        <v>7</v>
      </c>
      <c r="H368" s="198" t="s">
        <v>14</v>
      </c>
      <c r="I368" s="531">
        <v>1</v>
      </c>
      <c r="J368" s="563">
        <v>5940000</v>
      </c>
      <c r="K368" s="299">
        <f t="shared" si="26"/>
        <v>4752000</v>
      </c>
      <c r="L368" s="210"/>
    </row>
    <row r="369" spans="1:12" ht="22.5" customHeight="1">
      <c r="A369" s="202">
        <v>358</v>
      </c>
      <c r="B369" s="210" t="s">
        <v>611</v>
      </c>
      <c r="C369" s="212" t="s">
        <v>612</v>
      </c>
      <c r="D369" s="198" t="s">
        <v>613</v>
      </c>
      <c r="E369" s="234" t="s">
        <v>614</v>
      </c>
      <c r="F369" s="202" t="s">
        <v>615</v>
      </c>
      <c r="G369" s="208" t="s">
        <v>16</v>
      </c>
      <c r="H369" s="198" t="s">
        <v>14</v>
      </c>
      <c r="I369" s="531">
        <v>1</v>
      </c>
      <c r="J369" s="563">
        <v>5940000</v>
      </c>
      <c r="K369" s="299">
        <f t="shared" si="26"/>
        <v>4752000</v>
      </c>
      <c r="L369" s="210"/>
    </row>
    <row r="370" spans="1:12" ht="22.5" customHeight="1">
      <c r="A370" s="202">
        <v>359</v>
      </c>
      <c r="B370" s="210" t="s">
        <v>1666</v>
      </c>
      <c r="C370" s="212" t="s">
        <v>75</v>
      </c>
      <c r="D370" s="198" t="s">
        <v>33</v>
      </c>
      <c r="E370" s="234" t="s">
        <v>1667</v>
      </c>
      <c r="F370" s="202" t="s">
        <v>354</v>
      </c>
      <c r="G370" s="208" t="s">
        <v>7</v>
      </c>
      <c r="H370" s="198" t="s">
        <v>1397</v>
      </c>
      <c r="I370" s="531">
        <v>0.7</v>
      </c>
      <c r="J370" s="563">
        <v>5940000</v>
      </c>
      <c r="K370" s="299">
        <f>J370*0.7/5*4</f>
        <v>3326399.9999999995</v>
      </c>
      <c r="L370" s="210"/>
    </row>
    <row r="371" spans="1:12" ht="22.5" customHeight="1">
      <c r="A371" s="202">
        <v>360</v>
      </c>
      <c r="B371" s="210" t="s">
        <v>867</v>
      </c>
      <c r="C371" s="212" t="s">
        <v>351</v>
      </c>
      <c r="D371" s="198" t="s">
        <v>13</v>
      </c>
      <c r="E371" s="234" t="s">
        <v>868</v>
      </c>
      <c r="F371" s="202" t="s">
        <v>354</v>
      </c>
      <c r="G371" s="208" t="s">
        <v>7</v>
      </c>
      <c r="H371" s="198" t="s">
        <v>14</v>
      </c>
      <c r="I371" s="531">
        <v>1</v>
      </c>
      <c r="J371" s="563">
        <v>4644000</v>
      </c>
      <c r="K371" s="299">
        <f t="shared" ref="K371:K382" si="27">J371/5*4</f>
        <v>3715200</v>
      </c>
      <c r="L371" s="210"/>
    </row>
    <row r="372" spans="1:12" ht="22.5" customHeight="1">
      <c r="A372" s="202">
        <v>361</v>
      </c>
      <c r="B372" s="210" t="s">
        <v>623</v>
      </c>
      <c r="C372" s="212" t="s">
        <v>465</v>
      </c>
      <c r="D372" s="198" t="s">
        <v>624</v>
      </c>
      <c r="E372" s="234" t="s">
        <v>625</v>
      </c>
      <c r="F372" s="202" t="s">
        <v>354</v>
      </c>
      <c r="G372" s="208" t="s">
        <v>467</v>
      </c>
      <c r="H372" s="198" t="s">
        <v>14</v>
      </c>
      <c r="I372" s="531">
        <v>1</v>
      </c>
      <c r="J372" s="563">
        <v>5940000</v>
      </c>
      <c r="K372" s="299">
        <f t="shared" si="27"/>
        <v>4752000</v>
      </c>
      <c r="L372" s="210"/>
    </row>
    <row r="373" spans="1:12" ht="22.5" customHeight="1">
      <c r="A373" s="202">
        <v>362</v>
      </c>
      <c r="B373" s="210" t="s">
        <v>1292</v>
      </c>
      <c r="C373" s="212" t="s">
        <v>1293</v>
      </c>
      <c r="D373" s="198" t="s">
        <v>38</v>
      </c>
      <c r="E373" s="234" t="s">
        <v>1294</v>
      </c>
      <c r="F373" s="202" t="s">
        <v>354</v>
      </c>
      <c r="G373" s="208" t="s">
        <v>7</v>
      </c>
      <c r="H373" s="198" t="s">
        <v>9</v>
      </c>
      <c r="I373" s="531">
        <v>1</v>
      </c>
      <c r="J373" s="563">
        <v>4968000</v>
      </c>
      <c r="K373" s="299">
        <f t="shared" si="27"/>
        <v>3974400</v>
      </c>
      <c r="L373" s="210"/>
    </row>
    <row r="374" spans="1:12" ht="22.5" customHeight="1">
      <c r="A374" s="202">
        <v>363</v>
      </c>
      <c r="B374" s="210" t="s">
        <v>1295</v>
      </c>
      <c r="C374" s="212" t="s">
        <v>1296</v>
      </c>
      <c r="D374" s="198" t="s">
        <v>1124</v>
      </c>
      <c r="E374" s="234" t="s">
        <v>1297</v>
      </c>
      <c r="F374" s="202" t="s">
        <v>354</v>
      </c>
      <c r="G374" s="208" t="s">
        <v>16</v>
      </c>
      <c r="H374" s="198" t="s">
        <v>8</v>
      </c>
      <c r="I374" s="531">
        <v>1</v>
      </c>
      <c r="J374" s="563">
        <v>4968000</v>
      </c>
      <c r="K374" s="299">
        <f t="shared" si="27"/>
        <v>3974400</v>
      </c>
      <c r="L374" s="210"/>
    </row>
    <row r="375" spans="1:12" ht="22.5" customHeight="1">
      <c r="A375" s="202">
        <v>364</v>
      </c>
      <c r="B375" s="210" t="s">
        <v>1105</v>
      </c>
      <c r="C375" s="212" t="s">
        <v>23</v>
      </c>
      <c r="D375" s="198" t="s">
        <v>1106</v>
      </c>
      <c r="E375" s="234" t="s">
        <v>1107</v>
      </c>
      <c r="F375" s="202" t="s">
        <v>354</v>
      </c>
      <c r="G375" s="208" t="s">
        <v>16</v>
      </c>
      <c r="H375" s="198" t="s">
        <v>600</v>
      </c>
      <c r="I375" s="531">
        <v>1</v>
      </c>
      <c r="J375" s="563">
        <v>5940000</v>
      </c>
      <c r="K375" s="299">
        <f t="shared" si="27"/>
        <v>4752000</v>
      </c>
      <c r="L375" s="210"/>
    </row>
    <row r="376" spans="1:12" ht="22.5" customHeight="1">
      <c r="A376" s="202">
        <v>365</v>
      </c>
      <c r="B376" s="210" t="s">
        <v>1048</v>
      </c>
      <c r="C376" s="212" t="s">
        <v>713</v>
      </c>
      <c r="D376" s="198" t="s">
        <v>35</v>
      </c>
      <c r="E376" s="234" t="s">
        <v>1049</v>
      </c>
      <c r="F376" s="202" t="s">
        <v>354</v>
      </c>
      <c r="G376" s="208" t="s">
        <v>16</v>
      </c>
      <c r="H376" s="198" t="s">
        <v>8</v>
      </c>
      <c r="I376" s="531">
        <v>1</v>
      </c>
      <c r="J376" s="563">
        <v>5940000</v>
      </c>
      <c r="K376" s="299">
        <f t="shared" si="27"/>
        <v>4752000</v>
      </c>
      <c r="L376" s="210"/>
    </row>
    <row r="377" spans="1:12" ht="22.5" customHeight="1">
      <c r="A377" s="202">
        <v>366</v>
      </c>
      <c r="B377" s="210" t="s">
        <v>1102</v>
      </c>
      <c r="C377" s="212" t="s">
        <v>23</v>
      </c>
      <c r="D377" s="198" t="s">
        <v>1103</v>
      </c>
      <c r="E377" s="234" t="s">
        <v>1104</v>
      </c>
      <c r="F377" s="202" t="s">
        <v>354</v>
      </c>
      <c r="G377" s="208" t="s">
        <v>467</v>
      </c>
      <c r="H377" s="198" t="s">
        <v>14</v>
      </c>
      <c r="I377" s="531">
        <v>1</v>
      </c>
      <c r="J377" s="563">
        <v>5940000</v>
      </c>
      <c r="K377" s="299">
        <f t="shared" si="27"/>
        <v>4752000</v>
      </c>
      <c r="L377" s="210"/>
    </row>
    <row r="378" spans="1:12" ht="22.5" customHeight="1">
      <c r="A378" s="202">
        <v>367</v>
      </c>
      <c r="B378" s="210" t="s">
        <v>869</v>
      </c>
      <c r="C378" s="212" t="s">
        <v>73</v>
      </c>
      <c r="D378" s="198" t="s">
        <v>38</v>
      </c>
      <c r="E378" s="234" t="s">
        <v>870</v>
      </c>
      <c r="F378" s="202" t="s">
        <v>362</v>
      </c>
      <c r="G378" s="208" t="s">
        <v>7</v>
      </c>
      <c r="H378" s="198" t="s">
        <v>8</v>
      </c>
      <c r="I378" s="531">
        <v>1</v>
      </c>
      <c r="J378" s="563">
        <v>5940000</v>
      </c>
      <c r="K378" s="299">
        <f t="shared" si="27"/>
        <v>4752000</v>
      </c>
      <c r="L378" s="210"/>
    </row>
    <row r="379" spans="1:12" ht="22.5" customHeight="1">
      <c r="A379" s="202">
        <v>368</v>
      </c>
      <c r="B379" s="210" t="s">
        <v>626</v>
      </c>
      <c r="C379" s="212" t="s">
        <v>627</v>
      </c>
      <c r="D379" s="198" t="s">
        <v>628</v>
      </c>
      <c r="E379" s="234" t="s">
        <v>629</v>
      </c>
      <c r="F379" s="202" t="s">
        <v>630</v>
      </c>
      <c r="G379" s="208" t="s">
        <v>7</v>
      </c>
      <c r="H379" s="198" t="s">
        <v>607</v>
      </c>
      <c r="I379" s="531">
        <v>1</v>
      </c>
      <c r="J379" s="563">
        <v>4968000</v>
      </c>
      <c r="K379" s="299">
        <f t="shared" si="27"/>
        <v>3974400</v>
      </c>
      <c r="L379" s="210"/>
    </row>
    <row r="380" spans="1:12" ht="22.5" customHeight="1">
      <c r="A380" s="202">
        <v>369</v>
      </c>
      <c r="B380" s="210" t="s">
        <v>875</v>
      </c>
      <c r="C380" s="212" t="s">
        <v>876</v>
      </c>
      <c r="D380" s="198" t="s">
        <v>45</v>
      </c>
      <c r="E380" s="234" t="s">
        <v>480</v>
      </c>
      <c r="F380" s="202" t="s">
        <v>630</v>
      </c>
      <c r="G380" s="208" t="s">
        <v>7</v>
      </c>
      <c r="H380" s="198" t="s">
        <v>600</v>
      </c>
      <c r="I380" s="531">
        <v>1</v>
      </c>
      <c r="J380" s="563">
        <v>5940000</v>
      </c>
      <c r="K380" s="299">
        <f t="shared" si="27"/>
        <v>4752000</v>
      </c>
      <c r="L380" s="210"/>
    </row>
    <row r="381" spans="1:12" ht="22.5" customHeight="1">
      <c r="A381" s="202">
        <v>370</v>
      </c>
      <c r="B381" s="210" t="s">
        <v>871</v>
      </c>
      <c r="C381" s="212" t="s">
        <v>872</v>
      </c>
      <c r="D381" s="198" t="s">
        <v>873</v>
      </c>
      <c r="E381" s="234" t="s">
        <v>874</v>
      </c>
      <c r="F381" s="202" t="s">
        <v>630</v>
      </c>
      <c r="G381" s="208" t="s">
        <v>28</v>
      </c>
      <c r="H381" s="198" t="s">
        <v>600</v>
      </c>
      <c r="I381" s="531">
        <v>1</v>
      </c>
      <c r="J381" s="563">
        <v>5940000</v>
      </c>
      <c r="K381" s="299">
        <f t="shared" si="27"/>
        <v>4752000</v>
      </c>
      <c r="L381" s="210"/>
    </row>
    <row r="382" spans="1:12" ht="22.5" customHeight="1">
      <c r="A382" s="202">
        <v>371</v>
      </c>
      <c r="B382" s="210" t="s">
        <v>1298</v>
      </c>
      <c r="C382" s="212" t="s">
        <v>1299</v>
      </c>
      <c r="D382" s="198" t="s">
        <v>482</v>
      </c>
      <c r="E382" s="234" t="s">
        <v>1300</v>
      </c>
      <c r="F382" s="202" t="s">
        <v>630</v>
      </c>
      <c r="G382" s="208" t="s">
        <v>7</v>
      </c>
      <c r="H382" s="198" t="s">
        <v>600</v>
      </c>
      <c r="I382" s="531">
        <v>1</v>
      </c>
      <c r="J382" s="563">
        <v>5940000</v>
      </c>
      <c r="K382" s="299">
        <f t="shared" si="27"/>
        <v>4752000</v>
      </c>
      <c r="L382" s="210"/>
    </row>
    <row r="383" spans="1:12" ht="22.5" customHeight="1">
      <c r="A383" s="202">
        <v>372</v>
      </c>
      <c r="B383" s="210" t="s">
        <v>1670</v>
      </c>
      <c r="C383" s="212" t="s">
        <v>131</v>
      </c>
      <c r="D383" s="198" t="s">
        <v>782</v>
      </c>
      <c r="E383" s="221" t="s">
        <v>1613</v>
      </c>
      <c r="F383" s="202" t="s">
        <v>641</v>
      </c>
      <c r="G383" s="222" t="s">
        <v>28</v>
      </c>
      <c r="H383" s="198" t="s">
        <v>454</v>
      </c>
      <c r="I383" s="531">
        <v>0.7</v>
      </c>
      <c r="J383" s="563">
        <v>4968000</v>
      </c>
      <c r="K383" s="299">
        <f>J383*0.7/5*4</f>
        <v>2782080</v>
      </c>
      <c r="L383" s="210"/>
    </row>
    <row r="384" spans="1:12" ht="22.5" customHeight="1">
      <c r="A384" s="202">
        <v>373</v>
      </c>
      <c r="B384" s="210" t="s">
        <v>1671</v>
      </c>
      <c r="C384" s="212" t="s">
        <v>1672</v>
      </c>
      <c r="D384" s="198" t="s">
        <v>555</v>
      </c>
      <c r="E384" s="221" t="s">
        <v>1673</v>
      </c>
      <c r="F384" s="202" t="s">
        <v>641</v>
      </c>
      <c r="G384" s="222" t="s">
        <v>7</v>
      </c>
      <c r="H384" s="198" t="s">
        <v>454</v>
      </c>
      <c r="I384" s="531">
        <v>0.7</v>
      </c>
      <c r="J384" s="563">
        <v>5940000</v>
      </c>
      <c r="K384" s="299">
        <f>J384*0.7/5*4</f>
        <v>3326399.9999999995</v>
      </c>
      <c r="L384" s="210"/>
    </row>
    <row r="385" spans="1:12" ht="22.5" customHeight="1">
      <c r="A385" s="202">
        <v>374</v>
      </c>
      <c r="B385" s="210" t="s">
        <v>1668</v>
      </c>
      <c r="C385" s="212" t="s">
        <v>1669</v>
      </c>
      <c r="D385" s="198" t="s">
        <v>583</v>
      </c>
      <c r="E385" s="221" t="s">
        <v>858</v>
      </c>
      <c r="F385" s="202" t="s">
        <v>641</v>
      </c>
      <c r="G385" s="222" t="s">
        <v>28</v>
      </c>
      <c r="H385" s="198" t="s">
        <v>1397</v>
      </c>
      <c r="I385" s="531">
        <v>0.7</v>
      </c>
      <c r="J385" s="563">
        <v>5292000</v>
      </c>
      <c r="K385" s="299">
        <f>J385*0.7/5*4</f>
        <v>2963519.9999999995</v>
      </c>
      <c r="L385" s="210"/>
    </row>
    <row r="386" spans="1:12" ht="22.5" customHeight="1">
      <c r="A386" s="202">
        <v>375</v>
      </c>
      <c r="B386" s="210" t="s">
        <v>1674</v>
      </c>
      <c r="C386" s="212" t="s">
        <v>1675</v>
      </c>
      <c r="D386" s="198" t="s">
        <v>650</v>
      </c>
      <c r="E386" s="221" t="s">
        <v>1676</v>
      </c>
      <c r="F386" s="202" t="s">
        <v>641</v>
      </c>
      <c r="G386" s="222" t="s">
        <v>7</v>
      </c>
      <c r="H386" s="198" t="s">
        <v>454</v>
      </c>
      <c r="I386" s="531">
        <v>0.7</v>
      </c>
      <c r="J386" s="563">
        <v>5940000</v>
      </c>
      <c r="K386" s="299">
        <f>J386*0.7/5*4</f>
        <v>3326399.9999999995</v>
      </c>
      <c r="L386" s="210"/>
    </row>
    <row r="387" spans="1:12" ht="22.5" customHeight="1">
      <c r="A387" s="202">
        <v>376</v>
      </c>
      <c r="B387" s="210" t="s">
        <v>881</v>
      </c>
      <c r="C387" s="212" t="s">
        <v>882</v>
      </c>
      <c r="D387" s="198" t="s">
        <v>50</v>
      </c>
      <c r="E387" s="234" t="s">
        <v>883</v>
      </c>
      <c r="F387" s="202" t="s">
        <v>641</v>
      </c>
      <c r="G387" s="208" t="s">
        <v>7</v>
      </c>
      <c r="H387" s="198" t="s">
        <v>14</v>
      </c>
      <c r="I387" s="531">
        <v>1</v>
      </c>
      <c r="J387" s="563">
        <v>5292000</v>
      </c>
      <c r="K387" s="299">
        <f t="shared" ref="K387:K398" si="28">J387/5*4</f>
        <v>4233600</v>
      </c>
      <c r="L387" s="210"/>
    </row>
    <row r="388" spans="1:12" ht="22.5" customHeight="1">
      <c r="A388" s="202">
        <v>377</v>
      </c>
      <c r="B388" s="210" t="s">
        <v>884</v>
      </c>
      <c r="C388" s="212" t="s">
        <v>885</v>
      </c>
      <c r="D388" s="198" t="s">
        <v>50</v>
      </c>
      <c r="E388" s="234" t="s">
        <v>886</v>
      </c>
      <c r="F388" s="202" t="s">
        <v>641</v>
      </c>
      <c r="G388" s="208" t="s">
        <v>7</v>
      </c>
      <c r="H388" s="198" t="s">
        <v>14</v>
      </c>
      <c r="I388" s="531">
        <v>1</v>
      </c>
      <c r="J388" s="563">
        <v>4968000</v>
      </c>
      <c r="K388" s="299">
        <f t="shared" si="28"/>
        <v>3974400</v>
      </c>
      <c r="L388" s="210"/>
    </row>
    <row r="389" spans="1:12" ht="22.5" customHeight="1">
      <c r="A389" s="202">
        <v>378</v>
      </c>
      <c r="B389" s="210" t="s">
        <v>631</v>
      </c>
      <c r="C389" s="212" t="s">
        <v>632</v>
      </c>
      <c r="D389" s="198" t="s">
        <v>633</v>
      </c>
      <c r="E389" s="234" t="s">
        <v>634</v>
      </c>
      <c r="F389" s="202" t="s">
        <v>635</v>
      </c>
      <c r="G389" s="208" t="s">
        <v>636</v>
      </c>
      <c r="H389" s="198" t="s">
        <v>600</v>
      </c>
      <c r="I389" s="531">
        <v>1</v>
      </c>
      <c r="J389" s="563">
        <v>5940000</v>
      </c>
      <c r="K389" s="299">
        <f t="shared" si="28"/>
        <v>4752000</v>
      </c>
      <c r="L389" s="210"/>
    </row>
    <row r="390" spans="1:12" ht="22.5" customHeight="1">
      <c r="A390" s="202">
        <v>379</v>
      </c>
      <c r="B390" s="210" t="s">
        <v>645</v>
      </c>
      <c r="C390" s="212" t="s">
        <v>646</v>
      </c>
      <c r="D390" s="198" t="s">
        <v>555</v>
      </c>
      <c r="E390" s="234" t="s">
        <v>647</v>
      </c>
      <c r="F390" s="202" t="s">
        <v>641</v>
      </c>
      <c r="G390" s="208" t="s">
        <v>7</v>
      </c>
      <c r="H390" s="198" t="s">
        <v>8</v>
      </c>
      <c r="I390" s="531">
        <v>1</v>
      </c>
      <c r="J390" s="563">
        <v>5940000</v>
      </c>
      <c r="K390" s="299">
        <f t="shared" si="28"/>
        <v>4752000</v>
      </c>
      <c r="L390" s="210"/>
    </row>
    <row r="391" spans="1:12" ht="22.5" customHeight="1">
      <c r="A391" s="202">
        <v>380</v>
      </c>
      <c r="B391" s="210" t="s">
        <v>642</v>
      </c>
      <c r="C391" s="212" t="s">
        <v>131</v>
      </c>
      <c r="D391" s="198" t="s">
        <v>643</v>
      </c>
      <c r="E391" s="234" t="s">
        <v>644</v>
      </c>
      <c r="F391" s="202" t="s">
        <v>635</v>
      </c>
      <c r="G391" s="208" t="s">
        <v>34</v>
      </c>
      <c r="H391" s="198" t="s">
        <v>9</v>
      </c>
      <c r="I391" s="531">
        <v>1</v>
      </c>
      <c r="J391" s="563">
        <v>5292000</v>
      </c>
      <c r="K391" s="299">
        <f t="shared" si="28"/>
        <v>4233600</v>
      </c>
      <c r="L391" s="210"/>
    </row>
    <row r="392" spans="1:12" ht="22.5" customHeight="1">
      <c r="A392" s="202">
        <v>381</v>
      </c>
      <c r="B392" s="210" t="s">
        <v>859</v>
      </c>
      <c r="C392" s="212" t="s">
        <v>835</v>
      </c>
      <c r="D392" s="198" t="s">
        <v>66</v>
      </c>
      <c r="E392" s="234" t="s">
        <v>860</v>
      </c>
      <c r="F392" s="202" t="s">
        <v>641</v>
      </c>
      <c r="G392" s="208" t="s">
        <v>7</v>
      </c>
      <c r="H392" s="198" t="s">
        <v>600</v>
      </c>
      <c r="I392" s="531">
        <v>1</v>
      </c>
      <c r="J392" s="563">
        <v>5940000</v>
      </c>
      <c r="K392" s="299">
        <f t="shared" si="28"/>
        <v>4752000</v>
      </c>
      <c r="L392" s="210"/>
    </row>
    <row r="393" spans="1:12" ht="22.5" customHeight="1">
      <c r="A393" s="202">
        <v>382</v>
      </c>
      <c r="B393" s="210" t="s">
        <v>877</v>
      </c>
      <c r="C393" s="212" t="s">
        <v>878</v>
      </c>
      <c r="D393" s="198" t="s">
        <v>879</v>
      </c>
      <c r="E393" s="234" t="s">
        <v>880</v>
      </c>
      <c r="F393" s="202" t="s">
        <v>641</v>
      </c>
      <c r="G393" s="208" t="s">
        <v>542</v>
      </c>
      <c r="H393" s="198" t="s">
        <v>14</v>
      </c>
      <c r="I393" s="531">
        <v>1</v>
      </c>
      <c r="J393" s="563">
        <v>4968000</v>
      </c>
      <c r="K393" s="299">
        <f t="shared" si="28"/>
        <v>3974400</v>
      </c>
      <c r="L393" s="210"/>
    </row>
    <row r="394" spans="1:12" ht="22.5" customHeight="1">
      <c r="A394" s="202">
        <v>383</v>
      </c>
      <c r="B394" s="210" t="s">
        <v>637</v>
      </c>
      <c r="C394" s="212" t="s">
        <v>638</v>
      </c>
      <c r="D394" s="198" t="s">
        <v>639</v>
      </c>
      <c r="E394" s="234" t="s">
        <v>640</v>
      </c>
      <c r="F394" s="202" t="s">
        <v>641</v>
      </c>
      <c r="G394" s="208" t="s">
        <v>16</v>
      </c>
      <c r="H394" s="198" t="s">
        <v>14</v>
      </c>
      <c r="I394" s="531">
        <v>1</v>
      </c>
      <c r="J394" s="563">
        <v>5940000</v>
      </c>
      <c r="K394" s="299">
        <f t="shared" si="28"/>
        <v>4752000</v>
      </c>
      <c r="L394" s="210"/>
    </row>
    <row r="395" spans="1:12" ht="22.5" customHeight="1">
      <c r="A395" s="202">
        <v>384</v>
      </c>
      <c r="B395" s="210" t="s">
        <v>887</v>
      </c>
      <c r="C395" s="212" t="s">
        <v>888</v>
      </c>
      <c r="D395" s="198" t="s">
        <v>199</v>
      </c>
      <c r="E395" s="234" t="s">
        <v>889</v>
      </c>
      <c r="F395" s="202" t="s">
        <v>635</v>
      </c>
      <c r="G395" s="208" t="s">
        <v>28</v>
      </c>
      <c r="H395" s="198" t="s">
        <v>9</v>
      </c>
      <c r="I395" s="531">
        <v>1</v>
      </c>
      <c r="J395" s="563">
        <v>5940000</v>
      </c>
      <c r="K395" s="299">
        <f t="shared" si="28"/>
        <v>4752000</v>
      </c>
      <c r="L395" s="210"/>
    </row>
    <row r="396" spans="1:12" ht="22.5" customHeight="1">
      <c r="A396" s="202">
        <v>385</v>
      </c>
      <c r="B396" s="210" t="s">
        <v>1177</v>
      </c>
      <c r="C396" s="212" t="s">
        <v>1178</v>
      </c>
      <c r="D396" s="198" t="s">
        <v>579</v>
      </c>
      <c r="E396" s="234" t="s">
        <v>1179</v>
      </c>
      <c r="F396" s="202" t="s">
        <v>641</v>
      </c>
      <c r="G396" s="208" t="s">
        <v>7</v>
      </c>
      <c r="H396" s="198" t="s">
        <v>14</v>
      </c>
      <c r="I396" s="531">
        <v>1</v>
      </c>
      <c r="J396" s="563">
        <v>5940000</v>
      </c>
      <c r="K396" s="299">
        <f t="shared" si="28"/>
        <v>4752000</v>
      </c>
      <c r="L396" s="210"/>
    </row>
    <row r="397" spans="1:12" ht="22.5" customHeight="1">
      <c r="A397" s="202">
        <v>386</v>
      </c>
      <c r="B397" s="210" t="s">
        <v>1180</v>
      </c>
      <c r="C397" s="212" t="s">
        <v>131</v>
      </c>
      <c r="D397" s="198" t="s">
        <v>33</v>
      </c>
      <c r="E397" s="234" t="s">
        <v>1181</v>
      </c>
      <c r="F397" s="202" t="s">
        <v>641</v>
      </c>
      <c r="G397" s="208" t="s">
        <v>28</v>
      </c>
      <c r="H397" s="198" t="s">
        <v>8</v>
      </c>
      <c r="I397" s="531">
        <v>1</v>
      </c>
      <c r="J397" s="563">
        <v>5292000</v>
      </c>
      <c r="K397" s="299">
        <f t="shared" si="28"/>
        <v>4233600</v>
      </c>
      <c r="L397" s="210"/>
    </row>
    <row r="398" spans="1:12" ht="22.5" customHeight="1">
      <c r="A398" s="202">
        <v>387</v>
      </c>
      <c r="B398" s="210" t="s">
        <v>1088</v>
      </c>
      <c r="C398" s="212" t="s">
        <v>713</v>
      </c>
      <c r="D398" s="198" t="s">
        <v>42</v>
      </c>
      <c r="E398" s="234" t="s">
        <v>1089</v>
      </c>
      <c r="F398" s="202" t="s">
        <v>635</v>
      </c>
      <c r="G398" s="208" t="s">
        <v>7</v>
      </c>
      <c r="H398" s="198" t="s">
        <v>600</v>
      </c>
      <c r="I398" s="531">
        <v>1</v>
      </c>
      <c r="J398" s="563">
        <v>5940000</v>
      </c>
      <c r="K398" s="299">
        <f t="shared" si="28"/>
        <v>4752000</v>
      </c>
      <c r="L398" s="210"/>
    </row>
    <row r="399" spans="1:12" ht="22.5" customHeight="1">
      <c r="A399" s="202">
        <v>388</v>
      </c>
      <c r="B399" s="210" t="s">
        <v>1681</v>
      </c>
      <c r="C399" s="212" t="s">
        <v>1682</v>
      </c>
      <c r="D399" s="198" t="s">
        <v>555</v>
      </c>
      <c r="E399" s="221" t="s">
        <v>1683</v>
      </c>
      <c r="F399" s="202" t="s">
        <v>1680</v>
      </c>
      <c r="G399" s="222" t="s">
        <v>28</v>
      </c>
      <c r="H399" s="198" t="s">
        <v>454</v>
      </c>
      <c r="I399" s="531">
        <v>0.7</v>
      </c>
      <c r="J399" s="563">
        <v>5292000</v>
      </c>
      <c r="K399" s="299">
        <f t="shared" ref="K399:K404" si="29">J399*0.7/5*4</f>
        <v>2963519.9999999995</v>
      </c>
      <c r="L399" s="210"/>
    </row>
    <row r="400" spans="1:12" ht="22.5" customHeight="1">
      <c r="A400" s="202">
        <v>389</v>
      </c>
      <c r="B400" s="210" t="s">
        <v>1677</v>
      </c>
      <c r="C400" s="212" t="s">
        <v>1678</v>
      </c>
      <c r="D400" s="198" t="s">
        <v>1191</v>
      </c>
      <c r="E400" s="234" t="s">
        <v>1679</v>
      </c>
      <c r="F400" s="202" t="s">
        <v>1680</v>
      </c>
      <c r="G400" s="208" t="s">
        <v>7</v>
      </c>
      <c r="H400" s="198" t="s">
        <v>1397</v>
      </c>
      <c r="I400" s="531">
        <v>0.7</v>
      </c>
      <c r="J400" s="563">
        <v>5940000</v>
      </c>
      <c r="K400" s="299">
        <f t="shared" si="29"/>
        <v>3326399.9999999995</v>
      </c>
      <c r="L400" s="210"/>
    </row>
    <row r="401" spans="1:12" ht="22.5" customHeight="1">
      <c r="A401" s="202">
        <v>390</v>
      </c>
      <c r="B401" s="210" t="s">
        <v>1693</v>
      </c>
      <c r="C401" s="212" t="s">
        <v>1640</v>
      </c>
      <c r="D401" s="198" t="s">
        <v>50</v>
      </c>
      <c r="E401" s="221" t="s">
        <v>1694</v>
      </c>
      <c r="F401" s="202" t="s">
        <v>1111</v>
      </c>
      <c r="G401" s="222" t="s">
        <v>7</v>
      </c>
      <c r="H401" s="198" t="s">
        <v>1397</v>
      </c>
      <c r="I401" s="531">
        <v>0.7</v>
      </c>
      <c r="J401" s="563">
        <v>5940000</v>
      </c>
      <c r="K401" s="299">
        <f t="shared" si="29"/>
        <v>3326399.9999999995</v>
      </c>
      <c r="L401" s="210"/>
    </row>
    <row r="402" spans="1:12" ht="22.5" customHeight="1">
      <c r="A402" s="202">
        <v>391</v>
      </c>
      <c r="B402" s="210" t="s">
        <v>1684</v>
      </c>
      <c r="C402" s="212" t="s">
        <v>1685</v>
      </c>
      <c r="D402" s="198" t="s">
        <v>13</v>
      </c>
      <c r="E402" s="221" t="s">
        <v>1686</v>
      </c>
      <c r="F402" s="202" t="s">
        <v>1111</v>
      </c>
      <c r="G402" s="222" t="s">
        <v>16</v>
      </c>
      <c r="H402" s="198" t="s">
        <v>454</v>
      </c>
      <c r="I402" s="531">
        <v>0.7</v>
      </c>
      <c r="J402" s="563">
        <v>5940000</v>
      </c>
      <c r="K402" s="299">
        <f t="shared" si="29"/>
        <v>3326399.9999999995</v>
      </c>
      <c r="L402" s="210"/>
    </row>
    <row r="403" spans="1:12" ht="22.5" customHeight="1">
      <c r="A403" s="202">
        <v>392</v>
      </c>
      <c r="B403" s="210" t="s">
        <v>1692</v>
      </c>
      <c r="C403" s="212" t="s">
        <v>73</v>
      </c>
      <c r="D403" s="198" t="s">
        <v>138</v>
      </c>
      <c r="E403" s="221" t="s">
        <v>848</v>
      </c>
      <c r="F403" s="202" t="s">
        <v>1111</v>
      </c>
      <c r="G403" s="222" t="s">
        <v>28</v>
      </c>
      <c r="H403" s="198" t="s">
        <v>454</v>
      </c>
      <c r="I403" s="531">
        <v>0.7</v>
      </c>
      <c r="J403" s="563">
        <v>5940000</v>
      </c>
      <c r="K403" s="299">
        <f t="shared" si="29"/>
        <v>3326399.9999999995</v>
      </c>
      <c r="L403" s="210"/>
    </row>
    <row r="404" spans="1:12" ht="22.5" customHeight="1">
      <c r="A404" s="202">
        <v>393</v>
      </c>
      <c r="B404" s="210" t="s">
        <v>1687</v>
      </c>
      <c r="C404" s="212" t="s">
        <v>1688</v>
      </c>
      <c r="D404" s="198" t="s">
        <v>482</v>
      </c>
      <c r="E404" s="221" t="s">
        <v>1689</v>
      </c>
      <c r="F404" s="202" t="s">
        <v>1111</v>
      </c>
      <c r="G404" s="222" t="s">
        <v>7</v>
      </c>
      <c r="H404" s="198" t="s">
        <v>454</v>
      </c>
      <c r="I404" s="531">
        <v>0.7</v>
      </c>
      <c r="J404" s="563">
        <v>5940000</v>
      </c>
      <c r="K404" s="299">
        <f t="shared" si="29"/>
        <v>3326399.9999999995</v>
      </c>
      <c r="L404" s="210"/>
    </row>
    <row r="405" spans="1:12" ht="22.5" customHeight="1">
      <c r="A405" s="202">
        <v>394</v>
      </c>
      <c r="B405" s="210" t="s">
        <v>1108</v>
      </c>
      <c r="C405" s="212" t="s">
        <v>1109</v>
      </c>
      <c r="D405" s="198" t="s">
        <v>46</v>
      </c>
      <c r="E405" s="234" t="s">
        <v>1110</v>
      </c>
      <c r="F405" s="202" t="s">
        <v>1111</v>
      </c>
      <c r="G405" s="208" t="s">
        <v>7</v>
      </c>
      <c r="H405" s="198" t="s">
        <v>8</v>
      </c>
      <c r="I405" s="531">
        <v>1</v>
      </c>
      <c r="J405" s="563">
        <v>5292000</v>
      </c>
      <c r="K405" s="299">
        <f>J405/5*4</f>
        <v>4233600</v>
      </c>
      <c r="L405" s="210"/>
    </row>
    <row r="406" spans="1:12" ht="22.5" customHeight="1">
      <c r="A406" s="202">
        <v>395</v>
      </c>
      <c r="B406" s="210" t="s">
        <v>1690</v>
      </c>
      <c r="C406" s="212" t="s">
        <v>359</v>
      </c>
      <c r="D406" s="198" t="s">
        <v>85</v>
      </c>
      <c r="E406" s="221" t="s">
        <v>1691</v>
      </c>
      <c r="F406" s="202" t="s">
        <v>1111</v>
      </c>
      <c r="G406" s="222" t="s">
        <v>467</v>
      </c>
      <c r="H406" s="198" t="s">
        <v>8</v>
      </c>
      <c r="I406" s="531">
        <v>1</v>
      </c>
      <c r="J406" s="563">
        <v>5292000</v>
      </c>
      <c r="K406" s="299">
        <f>J406/5*4</f>
        <v>4233600</v>
      </c>
      <c r="L406" s="210"/>
    </row>
    <row r="407" spans="1:12" ht="22.5" customHeight="1">
      <c r="A407" s="202">
        <v>396</v>
      </c>
      <c r="B407" s="210" t="s">
        <v>1698</v>
      </c>
      <c r="C407" s="212" t="s">
        <v>1079</v>
      </c>
      <c r="D407" s="198" t="s">
        <v>137</v>
      </c>
      <c r="E407" s="234" t="s">
        <v>1699</v>
      </c>
      <c r="F407" s="202" t="s">
        <v>1697</v>
      </c>
      <c r="G407" s="208" t="s">
        <v>16</v>
      </c>
      <c r="H407" s="198" t="s">
        <v>454</v>
      </c>
      <c r="I407" s="531">
        <v>0.7</v>
      </c>
      <c r="J407" s="563">
        <v>3055000</v>
      </c>
      <c r="K407" s="299">
        <f>J407*0.7/5*4</f>
        <v>1710800</v>
      </c>
      <c r="L407" s="210"/>
    </row>
    <row r="408" spans="1:12" ht="22.5" customHeight="1">
      <c r="A408" s="202">
        <v>397</v>
      </c>
      <c r="B408" s="210" t="s">
        <v>1695</v>
      </c>
      <c r="C408" s="212" t="s">
        <v>1507</v>
      </c>
      <c r="D408" s="198" t="s">
        <v>891</v>
      </c>
      <c r="E408" s="234" t="s">
        <v>1696</v>
      </c>
      <c r="F408" s="202" t="s">
        <v>1697</v>
      </c>
      <c r="G408" s="208" t="s">
        <v>28</v>
      </c>
      <c r="H408" s="198" t="s">
        <v>1590</v>
      </c>
      <c r="I408" s="531">
        <v>0.7</v>
      </c>
      <c r="J408" s="563">
        <v>3055000</v>
      </c>
      <c r="K408" s="299">
        <f>J408*0.7/5*4</f>
        <v>1710800</v>
      </c>
      <c r="L408" s="299"/>
    </row>
    <row r="409" spans="1:12" ht="22.5" customHeight="1">
      <c r="A409" s="202">
        <v>398</v>
      </c>
      <c r="B409" s="210" t="s">
        <v>1717</v>
      </c>
      <c r="C409" s="212" t="s">
        <v>1718</v>
      </c>
      <c r="D409" s="198" t="s">
        <v>90</v>
      </c>
      <c r="E409" s="234" t="s">
        <v>1719</v>
      </c>
      <c r="F409" s="202" t="s">
        <v>1697</v>
      </c>
      <c r="G409" s="208" t="s">
        <v>7</v>
      </c>
      <c r="H409" s="198" t="s">
        <v>454</v>
      </c>
      <c r="I409" s="531">
        <v>0.7</v>
      </c>
      <c r="J409" s="563">
        <v>3055000</v>
      </c>
      <c r="K409" s="299">
        <f>J409*0.7/5*4</f>
        <v>1710800</v>
      </c>
      <c r="L409" s="210"/>
    </row>
    <row r="410" spans="1:12" ht="22.5" customHeight="1">
      <c r="A410" s="202">
        <v>399</v>
      </c>
      <c r="B410" s="210" t="s">
        <v>1707</v>
      </c>
      <c r="C410" s="212" t="s">
        <v>1708</v>
      </c>
      <c r="D410" s="198" t="s">
        <v>277</v>
      </c>
      <c r="E410" s="234" t="s">
        <v>1709</v>
      </c>
      <c r="F410" s="202" t="s">
        <v>1697</v>
      </c>
      <c r="G410" s="208" t="s">
        <v>467</v>
      </c>
      <c r="H410" s="198" t="s">
        <v>8</v>
      </c>
      <c r="I410" s="531">
        <v>1</v>
      </c>
      <c r="J410" s="563">
        <v>3760000</v>
      </c>
      <c r="K410" s="299">
        <f t="shared" ref="K410:K416" si="30">J410/5*4</f>
        <v>3008000</v>
      </c>
      <c r="L410" s="210"/>
    </row>
    <row r="411" spans="1:12" ht="22.5" customHeight="1">
      <c r="A411" s="202">
        <v>400</v>
      </c>
      <c r="B411" s="210" t="s">
        <v>1710</v>
      </c>
      <c r="C411" s="212" t="s">
        <v>27</v>
      </c>
      <c r="D411" s="198" t="s">
        <v>49</v>
      </c>
      <c r="E411" s="234" t="s">
        <v>1711</v>
      </c>
      <c r="F411" s="202" t="s">
        <v>1697</v>
      </c>
      <c r="G411" s="208" t="s">
        <v>28</v>
      </c>
      <c r="H411" s="198" t="s">
        <v>8</v>
      </c>
      <c r="I411" s="531">
        <v>1</v>
      </c>
      <c r="J411" s="563">
        <v>3055000</v>
      </c>
      <c r="K411" s="299">
        <f t="shared" si="30"/>
        <v>2444000</v>
      </c>
      <c r="L411" s="210"/>
    </row>
    <row r="412" spans="1:12" ht="22.5" customHeight="1">
      <c r="A412" s="202">
        <v>401</v>
      </c>
      <c r="B412" s="210" t="s">
        <v>1703</v>
      </c>
      <c r="C412" s="212" t="s">
        <v>1704</v>
      </c>
      <c r="D412" s="198" t="s">
        <v>1705</v>
      </c>
      <c r="E412" s="234" t="s">
        <v>1706</v>
      </c>
      <c r="F412" s="202" t="s">
        <v>1697</v>
      </c>
      <c r="G412" s="208" t="s">
        <v>7</v>
      </c>
      <c r="H412" s="198" t="s">
        <v>14</v>
      </c>
      <c r="I412" s="531">
        <v>1</v>
      </c>
      <c r="J412" s="563">
        <v>3055000</v>
      </c>
      <c r="K412" s="299">
        <f t="shared" si="30"/>
        <v>2444000</v>
      </c>
      <c r="L412" s="210"/>
    </row>
    <row r="413" spans="1:12" ht="22.5" customHeight="1">
      <c r="A413" s="202">
        <v>402</v>
      </c>
      <c r="B413" s="210" t="s">
        <v>1712</v>
      </c>
      <c r="C413" s="212" t="s">
        <v>27</v>
      </c>
      <c r="D413" s="198" t="s">
        <v>1469</v>
      </c>
      <c r="E413" s="234" t="s">
        <v>1713</v>
      </c>
      <c r="F413" s="202" t="s">
        <v>1697</v>
      </c>
      <c r="G413" s="208" t="s">
        <v>28</v>
      </c>
      <c r="H413" s="198" t="s">
        <v>14</v>
      </c>
      <c r="I413" s="531">
        <v>1</v>
      </c>
      <c r="J413" s="563">
        <v>3055000</v>
      </c>
      <c r="K413" s="299">
        <f t="shared" si="30"/>
        <v>2444000</v>
      </c>
      <c r="L413" s="210"/>
    </row>
    <row r="414" spans="1:12" ht="22.5" customHeight="1">
      <c r="A414" s="202">
        <v>403</v>
      </c>
      <c r="B414" s="210" t="s">
        <v>1727</v>
      </c>
      <c r="C414" s="212" t="s">
        <v>1728</v>
      </c>
      <c r="D414" s="198" t="s">
        <v>81</v>
      </c>
      <c r="E414" s="234" t="s">
        <v>1729</v>
      </c>
      <c r="F414" s="202" t="s">
        <v>1697</v>
      </c>
      <c r="G414" s="208" t="s">
        <v>60</v>
      </c>
      <c r="H414" s="198" t="s">
        <v>14</v>
      </c>
      <c r="I414" s="531">
        <v>1</v>
      </c>
      <c r="J414" s="563">
        <v>3760000</v>
      </c>
      <c r="K414" s="299">
        <f t="shared" si="30"/>
        <v>3008000</v>
      </c>
      <c r="L414" s="210"/>
    </row>
    <row r="415" spans="1:12" ht="22.5" customHeight="1">
      <c r="A415" s="202">
        <v>404</v>
      </c>
      <c r="B415" s="210" t="s">
        <v>1700</v>
      </c>
      <c r="C415" s="212" t="s">
        <v>1701</v>
      </c>
      <c r="D415" s="198" t="s">
        <v>46</v>
      </c>
      <c r="E415" s="234" t="s">
        <v>1702</v>
      </c>
      <c r="F415" s="202" t="s">
        <v>1697</v>
      </c>
      <c r="G415" s="208" t="s">
        <v>7</v>
      </c>
      <c r="H415" s="198" t="s">
        <v>14</v>
      </c>
      <c r="I415" s="531">
        <v>1</v>
      </c>
      <c r="J415" s="563">
        <v>3760000</v>
      </c>
      <c r="K415" s="299">
        <f t="shared" si="30"/>
        <v>3008000</v>
      </c>
      <c r="L415" s="210"/>
    </row>
    <row r="416" spans="1:12" ht="22.5" customHeight="1">
      <c r="A416" s="202">
        <v>405</v>
      </c>
      <c r="B416" s="210" t="s">
        <v>1724</v>
      </c>
      <c r="C416" s="212" t="s">
        <v>1725</v>
      </c>
      <c r="D416" s="198" t="s">
        <v>46</v>
      </c>
      <c r="E416" s="234" t="s">
        <v>1726</v>
      </c>
      <c r="F416" s="202" t="s">
        <v>1697</v>
      </c>
      <c r="G416" s="208" t="s">
        <v>7</v>
      </c>
      <c r="H416" s="198" t="s">
        <v>14</v>
      </c>
      <c r="I416" s="531">
        <v>1</v>
      </c>
      <c r="J416" s="563">
        <v>3055000</v>
      </c>
      <c r="K416" s="299">
        <f t="shared" si="30"/>
        <v>2444000</v>
      </c>
      <c r="L416" s="210"/>
    </row>
    <row r="417" spans="1:12" ht="22.5" customHeight="1">
      <c r="A417" s="202">
        <v>406</v>
      </c>
      <c r="B417" s="210" t="s">
        <v>1756</v>
      </c>
      <c r="C417" s="212" t="s">
        <v>1757</v>
      </c>
      <c r="D417" s="198" t="s">
        <v>493</v>
      </c>
      <c r="E417" s="234" t="s">
        <v>1758</v>
      </c>
      <c r="F417" s="202" t="s">
        <v>1732</v>
      </c>
      <c r="G417" s="208" t="s">
        <v>7</v>
      </c>
      <c r="H417" s="198" t="s">
        <v>1590</v>
      </c>
      <c r="I417" s="531">
        <v>0.7</v>
      </c>
      <c r="J417" s="563">
        <v>3760000</v>
      </c>
      <c r="K417" s="299">
        <f>J417*0.7/5*4</f>
        <v>2105600</v>
      </c>
      <c r="L417" s="210"/>
    </row>
    <row r="418" spans="1:12" ht="22.5" customHeight="1">
      <c r="A418" s="202">
        <v>407</v>
      </c>
      <c r="B418" s="210" t="s">
        <v>1750</v>
      </c>
      <c r="C418" s="212" t="s">
        <v>1751</v>
      </c>
      <c r="D418" s="198" t="s">
        <v>175</v>
      </c>
      <c r="E418" s="234" t="s">
        <v>1752</v>
      </c>
      <c r="F418" s="202" t="s">
        <v>1732</v>
      </c>
      <c r="G418" s="208" t="s">
        <v>28</v>
      </c>
      <c r="H418" s="198" t="s">
        <v>454</v>
      </c>
      <c r="I418" s="531">
        <v>0.7</v>
      </c>
      <c r="J418" s="563">
        <v>3055000</v>
      </c>
      <c r="K418" s="299">
        <f>J418*0.7/5*4</f>
        <v>1710800</v>
      </c>
      <c r="L418" s="210"/>
    </row>
    <row r="419" spans="1:12" ht="22.5" customHeight="1">
      <c r="A419" s="202">
        <v>408</v>
      </c>
      <c r="B419" s="210" t="s">
        <v>1753</v>
      </c>
      <c r="C419" s="212" t="s">
        <v>1754</v>
      </c>
      <c r="D419" s="198" t="s">
        <v>90</v>
      </c>
      <c r="E419" s="234" t="s">
        <v>1755</v>
      </c>
      <c r="F419" s="202" t="s">
        <v>1732</v>
      </c>
      <c r="G419" s="208" t="s">
        <v>7</v>
      </c>
      <c r="H419" s="198" t="s">
        <v>454</v>
      </c>
      <c r="I419" s="531">
        <v>0.7</v>
      </c>
      <c r="J419" s="563">
        <v>3055000</v>
      </c>
      <c r="K419" s="299">
        <f>J419*0.7/5*4</f>
        <v>1710800</v>
      </c>
      <c r="L419" s="210"/>
    </row>
    <row r="420" spans="1:12" ht="22.5" customHeight="1">
      <c r="A420" s="202">
        <v>409</v>
      </c>
      <c r="B420" s="210" t="s">
        <v>1747</v>
      </c>
      <c r="C420" s="212" t="s">
        <v>1748</v>
      </c>
      <c r="D420" s="198" t="s">
        <v>57</v>
      </c>
      <c r="E420" s="234" t="s">
        <v>1749</v>
      </c>
      <c r="F420" s="202" t="s">
        <v>1732</v>
      </c>
      <c r="G420" s="208" t="s">
        <v>16</v>
      </c>
      <c r="H420" s="198" t="s">
        <v>8</v>
      </c>
      <c r="I420" s="531">
        <v>1</v>
      </c>
      <c r="J420" s="563">
        <v>3055000</v>
      </c>
      <c r="K420" s="299">
        <f t="shared" ref="K420:K426" si="31">J420/5*4</f>
        <v>2444000</v>
      </c>
      <c r="L420" s="210"/>
    </row>
    <row r="421" spans="1:12" ht="22.5" customHeight="1">
      <c r="A421" s="202">
        <v>410</v>
      </c>
      <c r="B421" s="210" t="s">
        <v>1744</v>
      </c>
      <c r="C421" s="212" t="s">
        <v>1745</v>
      </c>
      <c r="D421" s="198" t="s">
        <v>56</v>
      </c>
      <c r="E421" s="234" t="s">
        <v>1746</v>
      </c>
      <c r="F421" s="202" t="s">
        <v>1732</v>
      </c>
      <c r="G421" s="208" t="s">
        <v>7</v>
      </c>
      <c r="H421" s="198" t="s">
        <v>14</v>
      </c>
      <c r="I421" s="531">
        <v>1</v>
      </c>
      <c r="J421" s="563">
        <v>3055000</v>
      </c>
      <c r="K421" s="299">
        <f t="shared" si="31"/>
        <v>2444000</v>
      </c>
      <c r="L421" s="210"/>
    </row>
    <row r="422" spans="1:12" ht="22.5" customHeight="1">
      <c r="A422" s="202">
        <v>411</v>
      </c>
      <c r="B422" s="210" t="s">
        <v>1730</v>
      </c>
      <c r="C422" s="212" t="s">
        <v>785</v>
      </c>
      <c r="D422" s="198" t="s">
        <v>277</v>
      </c>
      <c r="E422" s="234" t="s">
        <v>1731</v>
      </c>
      <c r="F422" s="202" t="s">
        <v>1732</v>
      </c>
      <c r="G422" s="208" t="s">
        <v>28</v>
      </c>
      <c r="H422" s="198" t="s">
        <v>8</v>
      </c>
      <c r="I422" s="531">
        <v>1</v>
      </c>
      <c r="J422" s="563">
        <v>3760000</v>
      </c>
      <c r="K422" s="299">
        <f t="shared" si="31"/>
        <v>3008000</v>
      </c>
      <c r="L422" s="210"/>
    </row>
    <row r="423" spans="1:12" ht="22.5" customHeight="1">
      <c r="A423" s="202">
        <v>412</v>
      </c>
      <c r="B423" s="210" t="s">
        <v>1759</v>
      </c>
      <c r="C423" s="212" t="s">
        <v>1760</v>
      </c>
      <c r="D423" s="198" t="s">
        <v>45</v>
      </c>
      <c r="E423" s="234" t="s">
        <v>1761</v>
      </c>
      <c r="F423" s="202" t="s">
        <v>1732</v>
      </c>
      <c r="G423" s="208" t="s">
        <v>28</v>
      </c>
      <c r="H423" s="198" t="s">
        <v>8</v>
      </c>
      <c r="I423" s="531">
        <v>1</v>
      </c>
      <c r="J423" s="563">
        <v>3055000</v>
      </c>
      <c r="K423" s="299">
        <f t="shared" si="31"/>
        <v>2444000</v>
      </c>
      <c r="L423" s="210"/>
    </row>
    <row r="424" spans="1:12" ht="22.5" customHeight="1">
      <c r="A424" s="202">
        <v>413</v>
      </c>
      <c r="B424" s="210" t="s">
        <v>1740</v>
      </c>
      <c r="C424" s="212" t="s">
        <v>1424</v>
      </c>
      <c r="D424" s="198" t="s">
        <v>67</v>
      </c>
      <c r="E424" s="234" t="s">
        <v>1741</v>
      </c>
      <c r="F424" s="202" t="s">
        <v>1732</v>
      </c>
      <c r="G424" s="208" t="s">
        <v>572</v>
      </c>
      <c r="H424" s="198" t="s">
        <v>8</v>
      </c>
      <c r="I424" s="531">
        <v>1</v>
      </c>
      <c r="J424" s="563">
        <v>3760000</v>
      </c>
      <c r="K424" s="299">
        <f t="shared" si="31"/>
        <v>3008000</v>
      </c>
      <c r="L424" s="210"/>
    </row>
    <row r="425" spans="1:12" ht="22.5" customHeight="1">
      <c r="A425" s="202">
        <v>414</v>
      </c>
      <c r="B425" s="210" t="s">
        <v>1742</v>
      </c>
      <c r="C425" s="212" t="s">
        <v>621</v>
      </c>
      <c r="D425" s="198" t="s">
        <v>1251</v>
      </c>
      <c r="E425" s="234" t="s">
        <v>1743</v>
      </c>
      <c r="F425" s="202" t="s">
        <v>1732</v>
      </c>
      <c r="G425" s="208" t="s">
        <v>7</v>
      </c>
      <c r="H425" s="198" t="s">
        <v>14</v>
      </c>
      <c r="I425" s="531">
        <v>1</v>
      </c>
      <c r="J425" s="563">
        <v>3760000</v>
      </c>
      <c r="K425" s="299">
        <f t="shared" si="31"/>
        <v>3008000</v>
      </c>
      <c r="L425" s="210"/>
    </row>
    <row r="426" spans="1:12" ht="22.5" customHeight="1">
      <c r="A426" s="202">
        <v>415</v>
      </c>
      <c r="B426" s="210" t="s">
        <v>1737</v>
      </c>
      <c r="C426" s="212" t="s">
        <v>930</v>
      </c>
      <c r="D426" s="198" t="s">
        <v>1738</v>
      </c>
      <c r="E426" s="234" t="s">
        <v>1739</v>
      </c>
      <c r="F426" s="202" t="s">
        <v>1732</v>
      </c>
      <c r="G426" s="208" t="s">
        <v>7</v>
      </c>
      <c r="H426" s="198" t="s">
        <v>14</v>
      </c>
      <c r="I426" s="531">
        <v>1</v>
      </c>
      <c r="J426" s="563">
        <v>3055000</v>
      </c>
      <c r="K426" s="299">
        <f t="shared" si="31"/>
        <v>2444000</v>
      </c>
      <c r="L426" s="210"/>
    </row>
    <row r="427" spans="1:12" ht="22.5" customHeight="1">
      <c r="A427" s="202">
        <v>416</v>
      </c>
      <c r="B427" s="210" t="s">
        <v>1766</v>
      </c>
      <c r="C427" s="212" t="s">
        <v>1409</v>
      </c>
      <c r="D427" s="198" t="s">
        <v>48</v>
      </c>
      <c r="E427" s="234" t="s">
        <v>1767</v>
      </c>
      <c r="F427" s="202" t="s">
        <v>1765</v>
      </c>
      <c r="G427" s="208" t="s">
        <v>18</v>
      </c>
      <c r="H427" s="198" t="s">
        <v>454</v>
      </c>
      <c r="I427" s="531">
        <v>0.7</v>
      </c>
      <c r="J427" s="563">
        <v>3055000</v>
      </c>
      <c r="K427" s="299">
        <f>J427*0.7/5*4</f>
        <v>1710800</v>
      </c>
      <c r="L427" s="210"/>
    </row>
    <row r="428" spans="1:12" ht="22.5" customHeight="1">
      <c r="A428" s="202">
        <v>417</v>
      </c>
      <c r="B428" s="210" t="s">
        <v>1776</v>
      </c>
      <c r="C428" s="212" t="s">
        <v>1777</v>
      </c>
      <c r="D428" s="198" t="s">
        <v>1778</v>
      </c>
      <c r="E428" s="234" t="s">
        <v>424</v>
      </c>
      <c r="F428" s="202" t="s">
        <v>1765</v>
      </c>
      <c r="G428" s="208" t="s">
        <v>34</v>
      </c>
      <c r="H428" s="198" t="s">
        <v>1590</v>
      </c>
      <c r="I428" s="531">
        <v>0.7</v>
      </c>
      <c r="J428" s="563">
        <v>3055000</v>
      </c>
      <c r="K428" s="299">
        <f>J428*0.7/5*4</f>
        <v>1710800</v>
      </c>
      <c r="L428" s="210"/>
    </row>
    <row r="429" spans="1:12" ht="22.5" customHeight="1">
      <c r="A429" s="202">
        <v>418</v>
      </c>
      <c r="B429" s="210" t="s">
        <v>1786</v>
      </c>
      <c r="C429" s="212" t="s">
        <v>1787</v>
      </c>
      <c r="D429" s="198" t="s">
        <v>701</v>
      </c>
      <c r="E429" s="234" t="s">
        <v>1788</v>
      </c>
      <c r="F429" s="202" t="s">
        <v>1765</v>
      </c>
      <c r="G429" s="208" t="s">
        <v>28</v>
      </c>
      <c r="H429" s="198" t="s">
        <v>1590</v>
      </c>
      <c r="I429" s="531">
        <v>0.7</v>
      </c>
      <c r="J429" s="563">
        <v>3055000</v>
      </c>
      <c r="K429" s="299">
        <f>J429*0.7/5*4</f>
        <v>1710800</v>
      </c>
      <c r="L429" s="210"/>
    </row>
    <row r="430" spans="1:12" ht="22.5" customHeight="1">
      <c r="A430" s="202">
        <v>419</v>
      </c>
      <c r="B430" s="210" t="s">
        <v>1771</v>
      </c>
      <c r="C430" s="212" t="s">
        <v>27</v>
      </c>
      <c r="D430" s="198" t="s">
        <v>137</v>
      </c>
      <c r="E430" s="234" t="s">
        <v>1772</v>
      </c>
      <c r="F430" s="202" t="s">
        <v>1765</v>
      </c>
      <c r="G430" s="208" t="s">
        <v>28</v>
      </c>
      <c r="H430" s="198" t="s">
        <v>8</v>
      </c>
      <c r="I430" s="531">
        <v>1</v>
      </c>
      <c r="J430" s="563">
        <v>3055000</v>
      </c>
      <c r="K430" s="299">
        <f t="shared" ref="K430:K436" si="32">J430/5*4</f>
        <v>2444000</v>
      </c>
      <c r="L430" s="210"/>
    </row>
    <row r="431" spans="1:12" ht="22.5" customHeight="1">
      <c r="A431" s="202">
        <v>420</v>
      </c>
      <c r="B431" s="210" t="s">
        <v>1789</v>
      </c>
      <c r="C431" s="212" t="s">
        <v>1790</v>
      </c>
      <c r="D431" s="198" t="s">
        <v>1791</v>
      </c>
      <c r="E431" s="234" t="s">
        <v>1792</v>
      </c>
      <c r="F431" s="202" t="s">
        <v>1765</v>
      </c>
      <c r="G431" s="208" t="s">
        <v>7</v>
      </c>
      <c r="H431" s="198" t="s">
        <v>14</v>
      </c>
      <c r="I431" s="531">
        <v>1</v>
      </c>
      <c r="J431" s="563">
        <v>3055000</v>
      </c>
      <c r="K431" s="299">
        <f t="shared" si="32"/>
        <v>2444000</v>
      </c>
      <c r="L431" s="210"/>
    </row>
    <row r="432" spans="1:12" ht="22.5" customHeight="1">
      <c r="A432" s="202">
        <v>421</v>
      </c>
      <c r="B432" s="210" t="s">
        <v>2055</v>
      </c>
      <c r="C432" s="212" t="s">
        <v>1615</v>
      </c>
      <c r="D432" s="198" t="s">
        <v>56</v>
      </c>
      <c r="E432" s="235" t="s">
        <v>1772</v>
      </c>
      <c r="F432" s="202" t="s">
        <v>1765</v>
      </c>
      <c r="G432" s="236" t="s">
        <v>7</v>
      </c>
      <c r="H432" s="198" t="s">
        <v>14</v>
      </c>
      <c r="I432" s="531">
        <v>1</v>
      </c>
      <c r="J432" s="563">
        <v>3055000</v>
      </c>
      <c r="K432" s="299">
        <f t="shared" si="32"/>
        <v>2444000</v>
      </c>
      <c r="L432" s="210"/>
    </row>
    <row r="433" spans="1:12" ht="22.5" customHeight="1">
      <c r="A433" s="202">
        <v>422</v>
      </c>
      <c r="B433" s="210" t="s">
        <v>1773</v>
      </c>
      <c r="C433" s="212" t="s">
        <v>1774</v>
      </c>
      <c r="D433" s="198" t="s">
        <v>1587</v>
      </c>
      <c r="E433" s="234" t="s">
        <v>1775</v>
      </c>
      <c r="F433" s="202" t="s">
        <v>1765</v>
      </c>
      <c r="G433" s="208" t="s">
        <v>7</v>
      </c>
      <c r="H433" s="198" t="s">
        <v>8</v>
      </c>
      <c r="I433" s="531">
        <v>1</v>
      </c>
      <c r="J433" s="563">
        <v>3055000</v>
      </c>
      <c r="K433" s="299">
        <f t="shared" si="32"/>
        <v>2444000</v>
      </c>
      <c r="L433" s="210"/>
    </row>
    <row r="434" spans="1:12" ht="22.5" customHeight="1">
      <c r="A434" s="202">
        <v>423</v>
      </c>
      <c r="B434" s="210" t="s">
        <v>1762</v>
      </c>
      <c r="C434" s="212" t="s">
        <v>1763</v>
      </c>
      <c r="D434" s="198" t="s">
        <v>49</v>
      </c>
      <c r="E434" s="234" t="s">
        <v>1764</v>
      </c>
      <c r="F434" s="202" t="s">
        <v>1765</v>
      </c>
      <c r="G434" s="208" t="s">
        <v>28</v>
      </c>
      <c r="H434" s="198" t="s">
        <v>9</v>
      </c>
      <c r="I434" s="531">
        <v>1</v>
      </c>
      <c r="J434" s="563">
        <v>3055000</v>
      </c>
      <c r="K434" s="299">
        <f t="shared" si="32"/>
        <v>2444000</v>
      </c>
      <c r="L434" s="210"/>
    </row>
    <row r="435" spans="1:12" ht="22.5" customHeight="1">
      <c r="A435" s="202">
        <v>424</v>
      </c>
      <c r="B435" s="210" t="s">
        <v>1779</v>
      </c>
      <c r="C435" s="212" t="s">
        <v>1780</v>
      </c>
      <c r="D435" s="198" t="s">
        <v>1781</v>
      </c>
      <c r="E435" s="234" t="s">
        <v>1782</v>
      </c>
      <c r="F435" s="202" t="s">
        <v>1765</v>
      </c>
      <c r="G435" s="208" t="s">
        <v>28</v>
      </c>
      <c r="H435" s="198" t="s">
        <v>8</v>
      </c>
      <c r="I435" s="531">
        <v>1</v>
      </c>
      <c r="J435" s="563">
        <v>3760000</v>
      </c>
      <c r="K435" s="299">
        <f t="shared" si="32"/>
        <v>3008000</v>
      </c>
      <c r="L435" s="210"/>
    </row>
    <row r="436" spans="1:12" ht="22.5" customHeight="1">
      <c r="A436" s="202">
        <v>425</v>
      </c>
      <c r="B436" s="210" t="s">
        <v>1783</v>
      </c>
      <c r="C436" s="212" t="s">
        <v>1784</v>
      </c>
      <c r="D436" s="198" t="s">
        <v>77</v>
      </c>
      <c r="E436" s="234" t="s">
        <v>1785</v>
      </c>
      <c r="F436" s="202" t="s">
        <v>1765</v>
      </c>
      <c r="G436" s="208" t="s">
        <v>7</v>
      </c>
      <c r="H436" s="198" t="s">
        <v>14</v>
      </c>
      <c r="I436" s="531">
        <v>1</v>
      </c>
      <c r="J436" s="563">
        <v>3055000</v>
      </c>
      <c r="K436" s="299">
        <f t="shared" si="32"/>
        <v>2444000</v>
      </c>
      <c r="L436" s="210"/>
    </row>
    <row r="437" spans="1:12" ht="22.5" customHeight="1">
      <c r="A437" s="202">
        <v>426</v>
      </c>
      <c r="B437" s="210" t="s">
        <v>1810</v>
      </c>
      <c r="C437" s="212" t="s">
        <v>481</v>
      </c>
      <c r="D437" s="198" t="s">
        <v>72</v>
      </c>
      <c r="E437" s="234" t="s">
        <v>1726</v>
      </c>
      <c r="F437" s="202" t="s">
        <v>1795</v>
      </c>
      <c r="G437" s="208" t="s">
        <v>7</v>
      </c>
      <c r="H437" s="198" t="s">
        <v>454</v>
      </c>
      <c r="I437" s="531">
        <v>0.7</v>
      </c>
      <c r="J437" s="563">
        <v>3055000</v>
      </c>
      <c r="K437" s="299">
        <f t="shared" ref="K437:K442" si="33">J437*0.7/5*4</f>
        <v>1710800</v>
      </c>
      <c r="L437" s="210"/>
    </row>
    <row r="438" spans="1:12" ht="22.5" customHeight="1">
      <c r="A438" s="202">
        <v>427</v>
      </c>
      <c r="B438" s="210" t="s">
        <v>1797</v>
      </c>
      <c r="C438" s="212" t="s">
        <v>1798</v>
      </c>
      <c r="D438" s="198" t="s">
        <v>49</v>
      </c>
      <c r="E438" s="234" t="s">
        <v>1799</v>
      </c>
      <c r="F438" s="202" t="s">
        <v>1795</v>
      </c>
      <c r="G438" s="208" t="s">
        <v>18</v>
      </c>
      <c r="H438" s="198" t="s">
        <v>1590</v>
      </c>
      <c r="I438" s="531">
        <v>0.7</v>
      </c>
      <c r="J438" s="563">
        <v>3055000</v>
      </c>
      <c r="K438" s="299">
        <f t="shared" si="33"/>
        <v>1710800</v>
      </c>
      <c r="L438" s="210"/>
    </row>
    <row r="439" spans="1:12" ht="22.5" customHeight="1">
      <c r="A439" s="202">
        <v>428</v>
      </c>
      <c r="B439" s="210" t="s">
        <v>1803</v>
      </c>
      <c r="C439" s="212" t="s">
        <v>1804</v>
      </c>
      <c r="D439" s="198" t="s">
        <v>1805</v>
      </c>
      <c r="E439" s="234" t="s">
        <v>1806</v>
      </c>
      <c r="F439" s="202" t="s">
        <v>1795</v>
      </c>
      <c r="G439" s="208" t="s">
        <v>34</v>
      </c>
      <c r="H439" s="198" t="s">
        <v>1590</v>
      </c>
      <c r="I439" s="531">
        <v>0.7</v>
      </c>
      <c r="J439" s="563">
        <v>3760000</v>
      </c>
      <c r="K439" s="299">
        <f t="shared" si="33"/>
        <v>2105600</v>
      </c>
      <c r="L439" s="210"/>
    </row>
    <row r="440" spans="1:12" ht="22.5" customHeight="1">
      <c r="A440" s="202">
        <v>429</v>
      </c>
      <c r="B440" s="210" t="s">
        <v>1826</v>
      </c>
      <c r="C440" s="212" t="s">
        <v>1827</v>
      </c>
      <c r="D440" s="198" t="s">
        <v>1828</v>
      </c>
      <c r="E440" s="234" t="s">
        <v>518</v>
      </c>
      <c r="F440" s="202" t="s">
        <v>1795</v>
      </c>
      <c r="G440" s="208" t="s">
        <v>7</v>
      </c>
      <c r="H440" s="198" t="s">
        <v>454</v>
      </c>
      <c r="I440" s="531">
        <v>0.7</v>
      </c>
      <c r="J440" s="563">
        <v>3055000</v>
      </c>
      <c r="K440" s="299">
        <f t="shared" si="33"/>
        <v>1710800</v>
      </c>
      <c r="L440" s="210"/>
    </row>
    <row r="441" spans="1:12" ht="22.5" customHeight="1">
      <c r="A441" s="202">
        <v>430</v>
      </c>
      <c r="B441" s="210" t="s">
        <v>1816</v>
      </c>
      <c r="C441" s="212" t="s">
        <v>835</v>
      </c>
      <c r="D441" s="198" t="s">
        <v>587</v>
      </c>
      <c r="E441" s="234" t="s">
        <v>1817</v>
      </c>
      <c r="F441" s="202" t="s">
        <v>1795</v>
      </c>
      <c r="G441" s="208" t="s">
        <v>7</v>
      </c>
      <c r="H441" s="198" t="s">
        <v>454</v>
      </c>
      <c r="I441" s="531">
        <v>0.7</v>
      </c>
      <c r="J441" s="563">
        <v>3760000</v>
      </c>
      <c r="K441" s="299">
        <f t="shared" si="33"/>
        <v>2105600</v>
      </c>
      <c r="L441" s="210"/>
    </row>
    <row r="442" spans="1:12" ht="22.5" customHeight="1">
      <c r="A442" s="202">
        <v>431</v>
      </c>
      <c r="B442" s="210" t="s">
        <v>1821</v>
      </c>
      <c r="C442" s="212" t="s">
        <v>1822</v>
      </c>
      <c r="D442" s="198" t="s">
        <v>1391</v>
      </c>
      <c r="E442" s="234" t="s">
        <v>599</v>
      </c>
      <c r="F442" s="202" t="s">
        <v>1795</v>
      </c>
      <c r="G442" s="208" t="s">
        <v>16</v>
      </c>
      <c r="H442" s="198" t="s">
        <v>454</v>
      </c>
      <c r="I442" s="531">
        <v>0.7</v>
      </c>
      <c r="J442" s="563">
        <v>3055000</v>
      </c>
      <c r="K442" s="299">
        <f t="shared" si="33"/>
        <v>1710800</v>
      </c>
      <c r="L442" s="210"/>
    </row>
    <row r="443" spans="1:12" ht="22.5" customHeight="1">
      <c r="A443" s="202">
        <v>432</v>
      </c>
      <c r="B443" s="210" t="s">
        <v>1818</v>
      </c>
      <c r="C443" s="212" t="s">
        <v>1819</v>
      </c>
      <c r="D443" s="198" t="s">
        <v>1188</v>
      </c>
      <c r="E443" s="234" t="s">
        <v>1820</v>
      </c>
      <c r="F443" s="202" t="s">
        <v>1795</v>
      </c>
      <c r="G443" s="208" t="s">
        <v>16</v>
      </c>
      <c r="H443" s="198" t="s">
        <v>8</v>
      </c>
      <c r="I443" s="531">
        <v>1</v>
      </c>
      <c r="J443" s="563">
        <v>3760000</v>
      </c>
      <c r="K443" s="299">
        <f t="shared" ref="K443:K449" si="34">J443/5*4</f>
        <v>3008000</v>
      </c>
      <c r="L443" s="210"/>
    </row>
    <row r="444" spans="1:12" ht="22.5" customHeight="1">
      <c r="A444" s="202">
        <v>433</v>
      </c>
      <c r="B444" s="210" t="s">
        <v>1823</v>
      </c>
      <c r="C444" s="212" t="s">
        <v>1824</v>
      </c>
      <c r="D444" s="198" t="s">
        <v>648</v>
      </c>
      <c r="E444" s="234" t="s">
        <v>1825</v>
      </c>
      <c r="F444" s="202" t="s">
        <v>1795</v>
      </c>
      <c r="G444" s="208" t="s">
        <v>572</v>
      </c>
      <c r="H444" s="198" t="s">
        <v>14</v>
      </c>
      <c r="I444" s="531">
        <v>1</v>
      </c>
      <c r="J444" s="563">
        <v>3760000</v>
      </c>
      <c r="K444" s="299">
        <f t="shared" si="34"/>
        <v>3008000</v>
      </c>
      <c r="L444" s="210"/>
    </row>
    <row r="445" spans="1:12" ht="22.5" customHeight="1">
      <c r="A445" s="202">
        <v>434</v>
      </c>
      <c r="B445" s="210" t="s">
        <v>1811</v>
      </c>
      <c r="C445" s="212" t="s">
        <v>23</v>
      </c>
      <c r="D445" s="198" t="s">
        <v>789</v>
      </c>
      <c r="E445" s="234" t="s">
        <v>1812</v>
      </c>
      <c r="F445" s="202" t="s">
        <v>1795</v>
      </c>
      <c r="G445" s="208" t="s">
        <v>16</v>
      </c>
      <c r="H445" s="198" t="s">
        <v>8</v>
      </c>
      <c r="I445" s="531">
        <v>1</v>
      </c>
      <c r="J445" s="563">
        <v>3055000</v>
      </c>
      <c r="K445" s="299">
        <f t="shared" si="34"/>
        <v>2444000</v>
      </c>
      <c r="L445" s="210"/>
    </row>
    <row r="446" spans="1:12" ht="22.5" customHeight="1">
      <c r="A446" s="202">
        <v>435</v>
      </c>
      <c r="B446" s="210" t="s">
        <v>1813</v>
      </c>
      <c r="C446" s="212" t="s">
        <v>1814</v>
      </c>
      <c r="D446" s="198" t="s">
        <v>733</v>
      </c>
      <c r="E446" s="234" t="s">
        <v>1815</v>
      </c>
      <c r="F446" s="202" t="s">
        <v>1795</v>
      </c>
      <c r="G446" s="208" t="s">
        <v>28</v>
      </c>
      <c r="H446" s="198" t="s">
        <v>8</v>
      </c>
      <c r="I446" s="531">
        <v>1</v>
      </c>
      <c r="J446" s="563">
        <v>3055000</v>
      </c>
      <c r="K446" s="299">
        <f t="shared" si="34"/>
        <v>2444000</v>
      </c>
      <c r="L446" s="210"/>
    </row>
    <row r="447" spans="1:12" ht="22.5" customHeight="1">
      <c r="A447" s="202">
        <v>436</v>
      </c>
      <c r="B447" s="210" t="s">
        <v>1800</v>
      </c>
      <c r="C447" s="212" t="s">
        <v>1801</v>
      </c>
      <c r="D447" s="198" t="s">
        <v>701</v>
      </c>
      <c r="E447" s="234" t="s">
        <v>1802</v>
      </c>
      <c r="F447" s="202" t="s">
        <v>1795</v>
      </c>
      <c r="G447" s="208" t="s">
        <v>7</v>
      </c>
      <c r="H447" s="198" t="s">
        <v>8</v>
      </c>
      <c r="I447" s="531">
        <v>1</v>
      </c>
      <c r="J447" s="563">
        <v>3055000</v>
      </c>
      <c r="K447" s="299">
        <f t="shared" si="34"/>
        <v>2444000</v>
      </c>
      <c r="L447" s="210"/>
    </row>
    <row r="448" spans="1:12" ht="22.5" customHeight="1">
      <c r="A448" s="202">
        <v>437</v>
      </c>
      <c r="B448" s="210" t="s">
        <v>2046</v>
      </c>
      <c r="C448" s="212" t="s">
        <v>516</v>
      </c>
      <c r="D448" s="237" t="s">
        <v>2047</v>
      </c>
      <c r="E448" s="234" t="s">
        <v>2048</v>
      </c>
      <c r="F448" s="202" t="s">
        <v>1795</v>
      </c>
      <c r="G448" s="208" t="s">
        <v>28</v>
      </c>
      <c r="H448" s="198" t="s">
        <v>14</v>
      </c>
      <c r="I448" s="531">
        <v>1</v>
      </c>
      <c r="J448" s="563">
        <v>3760000</v>
      </c>
      <c r="K448" s="299">
        <f t="shared" si="34"/>
        <v>3008000</v>
      </c>
      <c r="L448" s="210"/>
    </row>
    <row r="449" spans="1:12" ht="22.5" customHeight="1">
      <c r="A449" s="556">
        <v>438</v>
      </c>
      <c r="B449" s="111" t="s">
        <v>1807</v>
      </c>
      <c r="C449" s="117" t="s">
        <v>1808</v>
      </c>
      <c r="D449" s="118" t="s">
        <v>873</v>
      </c>
      <c r="E449" s="119" t="s">
        <v>1809</v>
      </c>
      <c r="F449" s="110" t="s">
        <v>1795</v>
      </c>
      <c r="G449" s="120" t="s">
        <v>670</v>
      </c>
      <c r="H449" s="118" t="s">
        <v>14</v>
      </c>
      <c r="I449" s="533">
        <v>1</v>
      </c>
      <c r="J449" s="564">
        <v>3055000</v>
      </c>
      <c r="K449" s="302">
        <f t="shared" si="34"/>
        <v>2444000</v>
      </c>
      <c r="L449" s="111"/>
    </row>
    <row r="450" spans="1:12" s="7" customFormat="1" ht="21.75" customHeight="1">
      <c r="A450" s="647" t="s">
        <v>2064</v>
      </c>
      <c r="B450" s="648"/>
      <c r="C450" s="648"/>
      <c r="D450" s="648"/>
      <c r="E450" s="648"/>
      <c r="F450" s="648"/>
      <c r="G450" s="648"/>
      <c r="H450" s="649"/>
      <c r="I450" s="121"/>
      <c r="J450" s="303">
        <f>SUM(J11:J449)</f>
        <v>2305438291.1999984</v>
      </c>
      <c r="K450" s="130">
        <f>SUM(K11:K449)</f>
        <v>1521715847.4240003</v>
      </c>
      <c r="L450" s="122"/>
    </row>
    <row r="452" spans="1:12">
      <c r="B452" s="70" t="s">
        <v>2111</v>
      </c>
      <c r="C452" s="70"/>
      <c r="D452" s="70"/>
      <c r="E452" s="73"/>
      <c r="F452" s="553"/>
      <c r="G452" s="553"/>
      <c r="H452" s="70"/>
      <c r="I452" s="553"/>
      <c r="J452" s="554"/>
      <c r="K452" s="555"/>
    </row>
    <row r="454" spans="1:12">
      <c r="A454" s="621" t="s">
        <v>2083</v>
      </c>
      <c r="B454" s="621"/>
      <c r="C454" s="621"/>
      <c r="D454" s="7"/>
      <c r="E454" s="624" t="s">
        <v>2106</v>
      </c>
      <c r="F454" s="624"/>
      <c r="G454" s="624"/>
      <c r="H454" s="624"/>
      <c r="I454" s="622" t="s">
        <v>2107</v>
      </c>
      <c r="J454" s="622"/>
      <c r="K454" s="622"/>
    </row>
    <row r="455" spans="1:12">
      <c r="A455" s="7"/>
      <c r="B455" s="7"/>
      <c r="C455" s="7"/>
      <c r="D455" s="7"/>
      <c r="E455" s="624" t="s">
        <v>2087</v>
      </c>
      <c r="F455" s="624"/>
      <c r="G455" s="624"/>
      <c r="H455" s="624"/>
      <c r="I455" s="622" t="s">
        <v>2087</v>
      </c>
      <c r="J455" s="622"/>
      <c r="K455" s="622"/>
    </row>
    <row r="456" spans="1:12">
      <c r="A456" s="7"/>
      <c r="B456" s="7"/>
      <c r="C456" s="7"/>
      <c r="D456" s="7"/>
      <c r="E456" s="78"/>
      <c r="F456" s="7"/>
      <c r="G456" s="7"/>
      <c r="H456" s="7"/>
      <c r="I456" s="549"/>
      <c r="J456" s="550"/>
      <c r="K456" s="550"/>
    </row>
    <row r="457" spans="1:12">
      <c r="A457" s="7"/>
      <c r="B457" s="7"/>
      <c r="C457" s="7"/>
      <c r="D457" s="7"/>
      <c r="E457" s="78"/>
      <c r="F457" s="7"/>
      <c r="G457" s="7"/>
      <c r="H457" s="7"/>
      <c r="I457" s="549"/>
      <c r="J457" s="550"/>
      <c r="K457" s="550"/>
    </row>
    <row r="458" spans="1:12">
      <c r="A458" s="7"/>
      <c r="B458" s="7"/>
      <c r="C458" s="7"/>
      <c r="D458" s="7"/>
      <c r="E458" s="78"/>
      <c r="F458" s="7"/>
      <c r="G458" s="7"/>
      <c r="H458" s="7"/>
      <c r="I458" s="549"/>
      <c r="J458" s="550"/>
      <c r="K458" s="550"/>
    </row>
    <row r="459" spans="1:12" ht="17.25">
      <c r="A459" s="7"/>
      <c r="B459" s="7"/>
      <c r="C459" s="7"/>
      <c r="D459" s="7"/>
      <c r="E459" s="78"/>
      <c r="F459" s="7"/>
      <c r="G459" s="7"/>
      <c r="H459" s="7"/>
      <c r="I459" s="586" t="s">
        <v>2125</v>
      </c>
      <c r="J459" s="586"/>
      <c r="K459" s="586"/>
    </row>
    <row r="460" spans="1:12">
      <c r="A460" s="7"/>
      <c r="B460" s="7"/>
      <c r="C460" s="7"/>
      <c r="D460" s="7"/>
      <c r="E460" s="78"/>
      <c r="F460" s="7"/>
      <c r="G460" s="7"/>
      <c r="H460" s="7"/>
      <c r="I460" s="549"/>
      <c r="J460" s="550"/>
      <c r="K460" s="550"/>
    </row>
    <row r="461" spans="1:12">
      <c r="A461" s="7"/>
      <c r="B461" s="7"/>
      <c r="C461" s="7"/>
      <c r="D461" s="7"/>
      <c r="E461" s="78"/>
      <c r="F461" s="7"/>
      <c r="G461" s="7"/>
      <c r="H461" s="7"/>
      <c r="I461" s="549"/>
      <c r="J461" s="550"/>
      <c r="K461" s="550"/>
    </row>
    <row r="462" spans="1:12">
      <c r="A462" s="7"/>
      <c r="B462" s="7"/>
      <c r="C462" s="7"/>
      <c r="D462" s="7"/>
      <c r="E462" s="78"/>
      <c r="F462" s="7"/>
      <c r="G462" s="7"/>
      <c r="H462" s="7"/>
      <c r="I462" s="549"/>
      <c r="J462" s="550"/>
      <c r="K462" s="550"/>
    </row>
    <row r="463" spans="1:12">
      <c r="A463" s="7"/>
      <c r="B463" s="7"/>
      <c r="C463" s="7"/>
      <c r="D463" s="7"/>
      <c r="E463" s="78"/>
      <c r="F463" s="7"/>
      <c r="G463" s="7"/>
      <c r="H463" s="7"/>
      <c r="I463" s="549"/>
      <c r="J463" s="550"/>
      <c r="K463" s="550"/>
    </row>
    <row r="464" spans="1:12">
      <c r="A464" s="621" t="s">
        <v>2088</v>
      </c>
      <c r="B464" s="621"/>
      <c r="C464" s="621"/>
      <c r="D464" s="7"/>
      <c r="E464" s="624" t="s">
        <v>2098</v>
      </c>
      <c r="F464" s="624"/>
      <c r="G464" s="624"/>
      <c r="H464" s="624"/>
      <c r="I464" s="623" t="s">
        <v>2089</v>
      </c>
      <c r="J464" s="623"/>
      <c r="K464" s="623"/>
    </row>
    <row r="465" spans="6:11">
      <c r="F465" s="1"/>
      <c r="G465" s="1"/>
      <c r="J465" s="131"/>
      <c r="K465" s="131"/>
    </row>
  </sheetData>
  <sortState ref="A387:L398">
    <sortCondition ref="D387:D398"/>
  </sortState>
  <mergeCells count="25">
    <mergeCell ref="K8:K9"/>
    <mergeCell ref="L8:L9"/>
    <mergeCell ref="A4:L4"/>
    <mergeCell ref="A5:L5"/>
    <mergeCell ref="J7:K7"/>
    <mergeCell ref="J8:J9"/>
    <mergeCell ref="I8:I9"/>
    <mergeCell ref="A6:L6"/>
    <mergeCell ref="A450:H450"/>
    <mergeCell ref="A8:A9"/>
    <mergeCell ref="B8:B9"/>
    <mergeCell ref="C8:C9"/>
    <mergeCell ref="D8:D9"/>
    <mergeCell ref="E8:E9"/>
    <mergeCell ref="G8:H9"/>
    <mergeCell ref="F8:F9"/>
    <mergeCell ref="A464:C464"/>
    <mergeCell ref="E464:H464"/>
    <mergeCell ref="I464:K464"/>
    <mergeCell ref="A454:C454"/>
    <mergeCell ref="E454:H454"/>
    <mergeCell ref="I454:K454"/>
    <mergeCell ref="E455:H455"/>
    <mergeCell ref="I455:K455"/>
    <mergeCell ref="I459:K459"/>
  </mergeCells>
  <pageMargins left="0.2" right="0.19" top="0.49" bottom="0.41" header="0.17" footer="0.16"/>
  <pageSetup paperSize="9" orientation="landscape" horizontalDpi="180" verticalDpi="180" r:id="rId1"/>
  <headerFooter>
    <oddHeader>&amp;CPage &amp;P&amp;RBSĐK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L62"/>
  <sheetViews>
    <sheetView topLeftCell="A41" workbookViewId="0">
      <selection activeCell="I58" sqref="I58:K58"/>
    </sheetView>
  </sheetViews>
  <sheetFormatPr defaultRowHeight="15.75"/>
  <cols>
    <col min="1" max="1" width="4.5703125" style="1" customWidth="1"/>
    <col min="2" max="2" width="20.42578125" style="1" customWidth="1"/>
    <col min="3" max="3" width="15.42578125" style="1" customWidth="1"/>
    <col min="4" max="4" width="6.85546875" style="1" customWidth="1"/>
    <col min="5" max="5" width="11.5703125" style="6" customWidth="1"/>
    <col min="6" max="6" width="13.42578125" style="1" customWidth="1"/>
    <col min="7" max="7" width="9" style="1" customWidth="1"/>
    <col min="8" max="8" width="15" style="1" customWidth="1"/>
    <col min="9" max="9" width="9.42578125" style="5" customWidth="1"/>
    <col min="10" max="10" width="14.28515625" style="1" customWidth="1"/>
    <col min="11" max="11" width="15.42578125" style="1" customWidth="1"/>
    <col min="12" max="12" width="7.7109375" style="1" customWidth="1"/>
    <col min="13" max="16384" width="9.140625" style="1"/>
  </cols>
  <sheetData>
    <row r="1" spans="1:12">
      <c r="A1" s="1" t="s">
        <v>291</v>
      </c>
      <c r="G1" s="5"/>
    </row>
    <row r="2" spans="1:12">
      <c r="A2" s="7" t="s">
        <v>368</v>
      </c>
      <c r="B2" s="7"/>
      <c r="C2" s="7"/>
      <c r="G2" s="5"/>
    </row>
    <row r="3" spans="1:12" ht="9.75" customHeight="1">
      <c r="G3" s="5"/>
    </row>
    <row r="4" spans="1:12" ht="15.75" customHeight="1">
      <c r="A4" s="621" t="s">
        <v>2101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</row>
    <row r="5" spans="1:12" ht="15.75" customHeight="1">
      <c r="A5" s="621" t="s">
        <v>2060</v>
      </c>
      <c r="B5" s="621"/>
      <c r="C5" s="621"/>
      <c r="D5" s="621"/>
      <c r="E5" s="621"/>
      <c r="F5" s="621"/>
      <c r="G5" s="621"/>
      <c r="H5" s="621"/>
      <c r="I5" s="621"/>
      <c r="J5" s="621"/>
      <c r="K5" s="621"/>
      <c r="L5" s="621"/>
    </row>
    <row r="6" spans="1:12" ht="15.75" customHeight="1">
      <c r="A6" s="631" t="s">
        <v>2124</v>
      </c>
      <c r="B6" s="631"/>
      <c r="C6" s="631"/>
      <c r="D6" s="631"/>
      <c r="E6" s="631"/>
      <c r="F6" s="631"/>
      <c r="G6" s="631"/>
      <c r="H6" s="631"/>
      <c r="I6" s="631"/>
      <c r="J6" s="631"/>
      <c r="K6" s="631"/>
      <c r="L6" s="631"/>
    </row>
    <row r="7" spans="1:12" ht="17.25" customHeight="1">
      <c r="A7" s="44"/>
      <c r="B7" s="44"/>
      <c r="C7" s="44"/>
      <c r="D7" s="44"/>
      <c r="E7" s="44"/>
      <c r="F7" s="44"/>
      <c r="G7" s="44"/>
      <c r="H7" s="44"/>
      <c r="I7" s="44"/>
      <c r="J7" s="627" t="s">
        <v>2067</v>
      </c>
      <c r="K7" s="627"/>
    </row>
    <row r="8" spans="1:12" ht="26.25" customHeight="1">
      <c r="A8" s="663" t="s">
        <v>0</v>
      </c>
      <c r="B8" s="663" t="s">
        <v>1</v>
      </c>
      <c r="C8" s="664" t="s">
        <v>2</v>
      </c>
      <c r="D8" s="653" t="s">
        <v>3</v>
      </c>
      <c r="E8" s="654" t="s">
        <v>4</v>
      </c>
      <c r="F8" s="632" t="s">
        <v>5</v>
      </c>
      <c r="G8" s="663" t="s">
        <v>6</v>
      </c>
      <c r="H8" s="655"/>
      <c r="I8" s="659" t="s">
        <v>345</v>
      </c>
      <c r="J8" s="625" t="s">
        <v>2065</v>
      </c>
      <c r="K8" s="625" t="s">
        <v>2066</v>
      </c>
      <c r="L8" s="656" t="s">
        <v>30</v>
      </c>
    </row>
    <row r="9" spans="1:12" ht="26.25" customHeight="1">
      <c r="A9" s="635"/>
      <c r="B9" s="635"/>
      <c r="C9" s="652"/>
      <c r="D9" s="639"/>
      <c r="E9" s="641"/>
      <c r="F9" s="633"/>
      <c r="G9" s="635"/>
      <c r="H9" s="646"/>
      <c r="I9" s="660"/>
      <c r="J9" s="626"/>
      <c r="K9" s="626"/>
      <c r="L9" s="657"/>
    </row>
    <row r="10" spans="1:12" ht="17.25" customHeight="1">
      <c r="A10" s="43" t="s">
        <v>339</v>
      </c>
      <c r="B10" s="75" t="s">
        <v>343</v>
      </c>
      <c r="C10" s="76"/>
      <c r="D10" s="76"/>
      <c r="E10" s="76"/>
      <c r="F10" s="76"/>
      <c r="G10" s="76"/>
      <c r="H10" s="76"/>
      <c r="I10" s="87"/>
      <c r="J10" s="90"/>
      <c r="K10" s="90"/>
      <c r="L10" s="90"/>
    </row>
    <row r="11" spans="1:12" ht="17.25" customHeight="1">
      <c r="A11" s="74">
        <v>1</v>
      </c>
      <c r="B11" s="77" t="s">
        <v>293</v>
      </c>
      <c r="C11" s="24" t="s">
        <v>294</v>
      </c>
      <c r="D11" s="19" t="s">
        <v>77</v>
      </c>
      <c r="E11" s="25" t="s">
        <v>295</v>
      </c>
      <c r="F11" s="26" t="s">
        <v>392</v>
      </c>
      <c r="G11" s="68" t="s">
        <v>19</v>
      </c>
      <c r="H11" s="79" t="s">
        <v>98</v>
      </c>
      <c r="I11" s="88">
        <v>1</v>
      </c>
      <c r="J11" s="304">
        <v>3103099.2</v>
      </c>
      <c r="K11" s="305">
        <f>J11/5*4</f>
        <v>2482479.3600000003</v>
      </c>
      <c r="L11" s="91"/>
    </row>
    <row r="12" spans="1:12" ht="17.25" customHeight="1">
      <c r="A12" s="179">
        <v>2</v>
      </c>
      <c r="B12" s="139" t="s">
        <v>296</v>
      </c>
      <c r="C12" s="180" t="s">
        <v>73</v>
      </c>
      <c r="D12" s="181" t="s">
        <v>297</v>
      </c>
      <c r="E12" s="182" t="s">
        <v>298</v>
      </c>
      <c r="F12" s="183" t="s">
        <v>391</v>
      </c>
      <c r="G12" s="184" t="s">
        <v>19</v>
      </c>
      <c r="H12" s="185" t="s">
        <v>267</v>
      </c>
      <c r="I12" s="186">
        <v>1</v>
      </c>
      <c r="J12" s="306">
        <v>3103099.2</v>
      </c>
      <c r="K12" s="307">
        <f>J12/5*4</f>
        <v>2482479.3600000003</v>
      </c>
      <c r="L12" s="92"/>
    </row>
    <row r="13" spans="1:12" ht="17.25" customHeight="1">
      <c r="A13" s="153">
        <v>3</v>
      </c>
      <c r="B13" s="195" t="s">
        <v>300</v>
      </c>
      <c r="C13" s="161" t="s">
        <v>301</v>
      </c>
      <c r="D13" s="159" t="s">
        <v>49</v>
      </c>
      <c r="E13" s="196" t="s">
        <v>292</v>
      </c>
      <c r="F13" s="160" t="s">
        <v>393</v>
      </c>
      <c r="G13" s="197" t="s">
        <v>302</v>
      </c>
      <c r="H13" s="198" t="s">
        <v>454</v>
      </c>
      <c r="I13" s="156">
        <v>1</v>
      </c>
      <c r="J13" s="308">
        <v>6785964</v>
      </c>
      <c r="K13" s="309">
        <f t="shared" ref="K13:K16" si="0">J13/5*4</f>
        <v>5428771.2000000002</v>
      </c>
      <c r="L13" s="92"/>
    </row>
    <row r="14" spans="1:12" ht="17.25" customHeight="1">
      <c r="A14" s="179">
        <v>4</v>
      </c>
      <c r="B14" s="464" t="s">
        <v>926</v>
      </c>
      <c r="C14" s="479" t="s">
        <v>801</v>
      </c>
      <c r="D14" s="475" t="s">
        <v>33</v>
      </c>
      <c r="E14" s="502" t="s">
        <v>927</v>
      </c>
      <c r="F14" s="481" t="s">
        <v>917</v>
      </c>
      <c r="G14" s="482" t="s">
        <v>467</v>
      </c>
      <c r="H14" s="503" t="s">
        <v>69</v>
      </c>
      <c r="I14" s="483">
        <v>1</v>
      </c>
      <c r="J14" s="308">
        <v>6588000</v>
      </c>
      <c r="K14" s="309">
        <f t="shared" si="0"/>
        <v>5270400</v>
      </c>
      <c r="L14" s="92"/>
    </row>
    <row r="15" spans="1:12" ht="17.25" customHeight="1">
      <c r="A15" s="153">
        <v>5</v>
      </c>
      <c r="B15" s="464" t="s">
        <v>438</v>
      </c>
      <c r="C15" s="465" t="s">
        <v>390</v>
      </c>
      <c r="D15" s="464" t="s">
        <v>38</v>
      </c>
      <c r="E15" s="502" t="s">
        <v>419</v>
      </c>
      <c r="F15" s="481" t="s">
        <v>389</v>
      </c>
      <c r="G15" s="504" t="s">
        <v>19</v>
      </c>
      <c r="H15" s="503" t="s">
        <v>69</v>
      </c>
      <c r="I15" s="470">
        <v>1</v>
      </c>
      <c r="J15" s="308">
        <v>6588000</v>
      </c>
      <c r="K15" s="309">
        <f t="shared" si="0"/>
        <v>5270400</v>
      </c>
      <c r="L15" s="92"/>
    </row>
    <row r="16" spans="1:12" ht="17.25" customHeight="1">
      <c r="A16" s="179">
        <v>6</v>
      </c>
      <c r="B16" s="464" t="s">
        <v>1912</v>
      </c>
      <c r="C16" s="485" t="s">
        <v>1913</v>
      </c>
      <c r="D16" s="464" t="s">
        <v>42</v>
      </c>
      <c r="E16" s="502" t="s">
        <v>1914</v>
      </c>
      <c r="F16" s="501" t="s">
        <v>1903</v>
      </c>
      <c r="G16" s="505" t="s">
        <v>19</v>
      </c>
      <c r="H16" s="503" t="s">
        <v>1915</v>
      </c>
      <c r="I16" s="483">
        <v>1</v>
      </c>
      <c r="J16" s="308">
        <v>3760000</v>
      </c>
      <c r="K16" s="309">
        <f t="shared" si="0"/>
        <v>3008000</v>
      </c>
      <c r="L16" s="92"/>
    </row>
    <row r="17" spans="1:12" ht="17.25" customHeight="1">
      <c r="A17" s="199" t="s">
        <v>340</v>
      </c>
      <c r="B17" s="661" t="s">
        <v>337</v>
      </c>
      <c r="C17" s="662"/>
      <c r="D17" s="662"/>
      <c r="E17" s="662"/>
      <c r="F17" s="662"/>
      <c r="G17" s="662"/>
      <c r="H17" s="662"/>
      <c r="I17" s="662"/>
      <c r="J17" s="309"/>
      <c r="K17" s="309"/>
      <c r="L17" s="92"/>
    </row>
    <row r="18" spans="1:12" ht="17.25" customHeight="1">
      <c r="A18" s="158">
        <v>7</v>
      </c>
      <c r="B18" s="464" t="s">
        <v>2056</v>
      </c>
      <c r="C18" s="479" t="s">
        <v>2057</v>
      </c>
      <c r="D18" s="475" t="s">
        <v>2058</v>
      </c>
      <c r="E18" s="502" t="s">
        <v>2059</v>
      </c>
      <c r="F18" s="481" t="s">
        <v>392</v>
      </c>
      <c r="G18" s="482" t="s">
        <v>1490</v>
      </c>
      <c r="H18" s="464" t="s">
        <v>14</v>
      </c>
      <c r="I18" s="483">
        <v>1</v>
      </c>
      <c r="J18" s="308">
        <v>2671099.2000000002</v>
      </c>
      <c r="K18" s="309">
        <f>J18/5*4</f>
        <v>2136879.3600000003</v>
      </c>
      <c r="L18" s="92"/>
    </row>
    <row r="19" spans="1:12" ht="17.25" customHeight="1">
      <c r="A19" s="158">
        <v>8</v>
      </c>
      <c r="B19" s="464" t="s">
        <v>905</v>
      </c>
      <c r="C19" s="479" t="s">
        <v>720</v>
      </c>
      <c r="D19" s="475" t="s">
        <v>90</v>
      </c>
      <c r="E19" s="502" t="s">
        <v>906</v>
      </c>
      <c r="F19" s="506" t="s">
        <v>392</v>
      </c>
      <c r="G19" s="482" t="s">
        <v>7</v>
      </c>
      <c r="H19" s="464" t="s">
        <v>11</v>
      </c>
      <c r="I19" s="470">
        <v>1</v>
      </c>
      <c r="J19" s="308">
        <v>3103099.2</v>
      </c>
      <c r="K19" s="309">
        <f>J19/5*4</f>
        <v>2482479.3600000003</v>
      </c>
      <c r="L19" s="92"/>
    </row>
    <row r="20" spans="1:12" ht="17.25" customHeight="1">
      <c r="A20" s="158">
        <v>9</v>
      </c>
      <c r="B20" s="507" t="s">
        <v>1882</v>
      </c>
      <c r="C20" s="485" t="s">
        <v>131</v>
      </c>
      <c r="D20" s="464" t="s">
        <v>772</v>
      </c>
      <c r="E20" s="508" t="s">
        <v>1610</v>
      </c>
      <c r="F20" s="509" t="s">
        <v>393</v>
      </c>
      <c r="G20" s="510" t="s">
        <v>28</v>
      </c>
      <c r="H20" s="511" t="s">
        <v>454</v>
      </c>
      <c r="I20" s="512">
        <v>0.7</v>
      </c>
      <c r="J20" s="308">
        <v>6785964</v>
      </c>
      <c r="K20" s="309">
        <f>J20*0.7/5*4</f>
        <v>3800139.84</v>
      </c>
      <c r="L20" s="92"/>
    </row>
    <row r="21" spans="1:12" ht="17.25" customHeight="1">
      <c r="A21" s="158">
        <v>10</v>
      </c>
      <c r="B21" s="465" t="s">
        <v>1876</v>
      </c>
      <c r="C21" s="465" t="s">
        <v>1877</v>
      </c>
      <c r="D21" s="464" t="s">
        <v>752</v>
      </c>
      <c r="E21" s="513" t="s">
        <v>1878</v>
      </c>
      <c r="F21" s="514" t="s">
        <v>393</v>
      </c>
      <c r="G21" s="505" t="s">
        <v>16</v>
      </c>
      <c r="H21" s="511" t="s">
        <v>454</v>
      </c>
      <c r="I21" s="515">
        <v>0.7</v>
      </c>
      <c r="J21" s="308">
        <v>6137964</v>
      </c>
      <c r="K21" s="309">
        <f>J21*0.7/5*4</f>
        <v>3437259.84</v>
      </c>
      <c r="L21" s="92"/>
    </row>
    <row r="22" spans="1:12" ht="17.25" customHeight="1">
      <c r="A22" s="158">
        <v>11</v>
      </c>
      <c r="B22" s="464" t="s">
        <v>1879</v>
      </c>
      <c r="C22" s="485" t="s">
        <v>1880</v>
      </c>
      <c r="D22" s="464" t="s">
        <v>1778</v>
      </c>
      <c r="E22" s="516" t="s">
        <v>1881</v>
      </c>
      <c r="F22" s="514" t="s">
        <v>393</v>
      </c>
      <c r="G22" s="505" t="s">
        <v>7</v>
      </c>
      <c r="H22" s="511" t="s">
        <v>454</v>
      </c>
      <c r="I22" s="515">
        <v>0.7</v>
      </c>
      <c r="J22" s="308">
        <v>6137964</v>
      </c>
      <c r="K22" s="309">
        <f>J22*0.7/5*4</f>
        <v>3437259.84</v>
      </c>
      <c r="L22" s="92"/>
    </row>
    <row r="23" spans="1:12" ht="17.25" customHeight="1">
      <c r="A23" s="158">
        <v>12</v>
      </c>
      <c r="B23" s="472" t="s">
        <v>1886</v>
      </c>
      <c r="C23" s="485" t="s">
        <v>781</v>
      </c>
      <c r="D23" s="464" t="s">
        <v>77</v>
      </c>
      <c r="E23" s="471" t="s">
        <v>1160</v>
      </c>
      <c r="F23" s="472" t="s">
        <v>393</v>
      </c>
      <c r="G23" s="505" t="s">
        <v>7</v>
      </c>
      <c r="H23" s="466" t="s">
        <v>454</v>
      </c>
      <c r="I23" s="483">
        <v>0.7</v>
      </c>
      <c r="J23" s="308">
        <v>5813964</v>
      </c>
      <c r="K23" s="309">
        <f>J23*0.7/5*4</f>
        <v>3255819.84</v>
      </c>
      <c r="L23" s="92"/>
    </row>
    <row r="24" spans="1:12" ht="17.25" customHeight="1">
      <c r="A24" s="158">
        <v>13</v>
      </c>
      <c r="B24" s="485" t="s">
        <v>1187</v>
      </c>
      <c r="C24" s="479" t="s">
        <v>930</v>
      </c>
      <c r="D24" s="475" t="s">
        <v>1188</v>
      </c>
      <c r="E24" s="517" t="s">
        <v>1189</v>
      </c>
      <c r="F24" s="518" t="s">
        <v>393</v>
      </c>
      <c r="G24" s="504" t="s">
        <v>16</v>
      </c>
      <c r="H24" s="464" t="s">
        <v>14</v>
      </c>
      <c r="I24" s="470">
        <v>1</v>
      </c>
      <c r="J24" s="308">
        <v>6785964</v>
      </c>
      <c r="K24" s="309">
        <f t="shared" ref="K24:K31" si="1">J24/5*4</f>
        <v>5428771.2000000002</v>
      </c>
      <c r="L24" s="92"/>
    </row>
    <row r="25" spans="1:12" ht="17.25" customHeight="1">
      <c r="A25" s="158">
        <v>14</v>
      </c>
      <c r="B25" s="464" t="s">
        <v>911</v>
      </c>
      <c r="C25" s="479" t="s">
        <v>781</v>
      </c>
      <c r="D25" s="475" t="s">
        <v>57</v>
      </c>
      <c r="E25" s="519" t="s">
        <v>912</v>
      </c>
      <c r="F25" s="481" t="s">
        <v>393</v>
      </c>
      <c r="G25" s="478" t="s">
        <v>7</v>
      </c>
      <c r="H25" s="464" t="s">
        <v>11</v>
      </c>
      <c r="I25" s="483">
        <v>1</v>
      </c>
      <c r="J25" s="308">
        <v>5813964</v>
      </c>
      <c r="K25" s="309">
        <f t="shared" si="1"/>
        <v>4651171.2</v>
      </c>
      <c r="L25" s="92"/>
    </row>
    <row r="26" spans="1:12" ht="17.25" customHeight="1">
      <c r="A26" s="158">
        <v>15</v>
      </c>
      <c r="B26" s="472" t="s">
        <v>1872</v>
      </c>
      <c r="C26" s="479" t="s">
        <v>1873</v>
      </c>
      <c r="D26" s="475" t="s">
        <v>1874</v>
      </c>
      <c r="E26" s="519" t="s">
        <v>1225</v>
      </c>
      <c r="F26" s="481" t="s">
        <v>393</v>
      </c>
      <c r="G26" s="478" t="s">
        <v>1875</v>
      </c>
      <c r="H26" s="464" t="s">
        <v>14</v>
      </c>
      <c r="I26" s="483">
        <v>1</v>
      </c>
      <c r="J26" s="308">
        <v>6785964</v>
      </c>
      <c r="K26" s="309">
        <f t="shared" si="1"/>
        <v>5428771.2000000002</v>
      </c>
      <c r="L26" s="92"/>
    </row>
    <row r="27" spans="1:12" ht="17.25" customHeight="1">
      <c r="A27" s="158">
        <v>16</v>
      </c>
      <c r="B27" s="472" t="s">
        <v>461</v>
      </c>
      <c r="C27" s="479" t="s">
        <v>73</v>
      </c>
      <c r="D27" s="475" t="s">
        <v>38</v>
      </c>
      <c r="E27" s="520" t="s">
        <v>234</v>
      </c>
      <c r="F27" s="481" t="s">
        <v>393</v>
      </c>
      <c r="G27" s="478" t="s">
        <v>28</v>
      </c>
      <c r="H27" s="466" t="s">
        <v>8</v>
      </c>
      <c r="I27" s="470">
        <v>1</v>
      </c>
      <c r="J27" s="308">
        <v>6785964</v>
      </c>
      <c r="K27" s="309">
        <f t="shared" si="1"/>
        <v>5428771.2000000002</v>
      </c>
      <c r="L27" s="92"/>
    </row>
    <row r="28" spans="1:12" ht="17.25" customHeight="1">
      <c r="A28" s="158">
        <v>17</v>
      </c>
      <c r="B28" s="472" t="s">
        <v>1923</v>
      </c>
      <c r="C28" s="485" t="s">
        <v>1924</v>
      </c>
      <c r="D28" s="464" t="s">
        <v>579</v>
      </c>
      <c r="E28" s="513" t="s">
        <v>1925</v>
      </c>
      <c r="F28" s="472" t="s">
        <v>393</v>
      </c>
      <c r="G28" s="487" t="s">
        <v>7</v>
      </c>
      <c r="H28" s="466" t="s">
        <v>14</v>
      </c>
      <c r="I28" s="470">
        <v>1</v>
      </c>
      <c r="J28" s="308">
        <v>6785964</v>
      </c>
      <c r="K28" s="309">
        <f t="shared" si="1"/>
        <v>5428771.2000000002</v>
      </c>
      <c r="L28" s="92"/>
    </row>
    <row r="29" spans="1:12" ht="17.25" customHeight="1">
      <c r="A29" s="158">
        <v>18</v>
      </c>
      <c r="B29" s="464" t="s">
        <v>907</v>
      </c>
      <c r="C29" s="474" t="s">
        <v>908</v>
      </c>
      <c r="D29" s="475" t="s">
        <v>909</v>
      </c>
      <c r="E29" s="521" t="s">
        <v>910</v>
      </c>
      <c r="F29" s="481" t="s">
        <v>393</v>
      </c>
      <c r="G29" s="478" t="s">
        <v>7</v>
      </c>
      <c r="H29" s="466" t="s">
        <v>14</v>
      </c>
      <c r="I29" s="470">
        <v>1</v>
      </c>
      <c r="J29" s="308">
        <v>6785964</v>
      </c>
      <c r="K29" s="309">
        <f t="shared" si="1"/>
        <v>5428771.2000000002</v>
      </c>
      <c r="L29" s="92"/>
    </row>
    <row r="30" spans="1:12" ht="17.25" customHeight="1">
      <c r="A30" s="158">
        <v>19</v>
      </c>
      <c r="B30" s="464" t="s">
        <v>1883</v>
      </c>
      <c r="C30" s="465" t="s">
        <v>1884</v>
      </c>
      <c r="D30" s="464" t="s">
        <v>264</v>
      </c>
      <c r="E30" s="467" t="s">
        <v>1885</v>
      </c>
      <c r="F30" s="468" t="s">
        <v>393</v>
      </c>
      <c r="G30" s="469" t="s">
        <v>16</v>
      </c>
      <c r="H30" s="466" t="s">
        <v>14</v>
      </c>
      <c r="I30" s="470">
        <v>1</v>
      </c>
      <c r="J30" s="308">
        <v>6785964</v>
      </c>
      <c r="K30" s="309">
        <f t="shared" si="1"/>
        <v>5428771.2000000002</v>
      </c>
      <c r="L30" s="92"/>
    </row>
    <row r="31" spans="1:12" ht="17.25" customHeight="1">
      <c r="A31" s="158">
        <v>20</v>
      </c>
      <c r="B31" s="472" t="s">
        <v>913</v>
      </c>
      <c r="C31" s="474" t="s">
        <v>914</v>
      </c>
      <c r="D31" s="475" t="s">
        <v>915</v>
      </c>
      <c r="E31" s="502" t="s">
        <v>916</v>
      </c>
      <c r="F31" s="481" t="s">
        <v>393</v>
      </c>
      <c r="G31" s="504" t="s">
        <v>572</v>
      </c>
      <c r="H31" s="466" t="s">
        <v>8</v>
      </c>
      <c r="I31" s="470">
        <v>1</v>
      </c>
      <c r="J31" s="308">
        <v>6785964</v>
      </c>
      <c r="K31" s="309">
        <f t="shared" si="1"/>
        <v>5428771.2000000002</v>
      </c>
      <c r="L31" s="92"/>
    </row>
    <row r="32" spans="1:12" ht="17.25" customHeight="1">
      <c r="A32" s="158">
        <v>21</v>
      </c>
      <c r="B32" s="472" t="s">
        <v>1887</v>
      </c>
      <c r="C32" s="474" t="s">
        <v>74</v>
      </c>
      <c r="D32" s="475" t="s">
        <v>863</v>
      </c>
      <c r="E32" s="522" t="s">
        <v>1888</v>
      </c>
      <c r="F32" s="498" t="s">
        <v>917</v>
      </c>
      <c r="G32" s="504" t="s">
        <v>7</v>
      </c>
      <c r="H32" s="466" t="s">
        <v>454</v>
      </c>
      <c r="I32" s="470">
        <v>0.7</v>
      </c>
      <c r="J32" s="308">
        <v>6588000</v>
      </c>
      <c r="K32" s="309">
        <f>J32*0.7/5*4</f>
        <v>3689280</v>
      </c>
      <c r="L32" s="92"/>
    </row>
    <row r="33" spans="1:12" ht="17.25" customHeight="1">
      <c r="A33" s="158">
        <v>22</v>
      </c>
      <c r="B33" s="464" t="s">
        <v>924</v>
      </c>
      <c r="C33" s="465" t="s">
        <v>781</v>
      </c>
      <c r="D33" s="464" t="s">
        <v>161</v>
      </c>
      <c r="E33" s="521" t="s">
        <v>925</v>
      </c>
      <c r="F33" s="501" t="s">
        <v>917</v>
      </c>
      <c r="G33" s="487" t="s">
        <v>7</v>
      </c>
      <c r="H33" s="466" t="s">
        <v>9</v>
      </c>
      <c r="I33" s="470">
        <v>1</v>
      </c>
      <c r="J33" s="308">
        <v>5940000</v>
      </c>
      <c r="K33" s="309">
        <f>J33/5*4</f>
        <v>4752000</v>
      </c>
      <c r="L33" s="92"/>
    </row>
    <row r="34" spans="1:12" ht="17.25" customHeight="1">
      <c r="A34" s="158">
        <v>23</v>
      </c>
      <c r="B34" s="472" t="s">
        <v>478</v>
      </c>
      <c r="C34" s="465" t="s">
        <v>479</v>
      </c>
      <c r="D34" s="464" t="s">
        <v>51</v>
      </c>
      <c r="E34" s="521" t="s">
        <v>480</v>
      </c>
      <c r="F34" s="501" t="s">
        <v>917</v>
      </c>
      <c r="G34" s="487" t="s">
        <v>467</v>
      </c>
      <c r="H34" s="466" t="s">
        <v>8</v>
      </c>
      <c r="I34" s="470">
        <v>1</v>
      </c>
      <c r="J34" s="308">
        <v>6588000</v>
      </c>
      <c r="K34" s="309">
        <f>J34/5*4</f>
        <v>5270400</v>
      </c>
      <c r="L34" s="92"/>
    </row>
    <row r="35" spans="1:12" ht="17.25" customHeight="1">
      <c r="A35" s="158">
        <v>24</v>
      </c>
      <c r="B35" s="464" t="s">
        <v>918</v>
      </c>
      <c r="C35" s="485" t="s">
        <v>919</v>
      </c>
      <c r="D35" s="464" t="s">
        <v>920</v>
      </c>
      <c r="E35" s="519" t="s">
        <v>921</v>
      </c>
      <c r="F35" s="501" t="s">
        <v>917</v>
      </c>
      <c r="G35" s="487" t="s">
        <v>34</v>
      </c>
      <c r="H35" s="466" t="s">
        <v>9</v>
      </c>
      <c r="I35" s="483">
        <v>1</v>
      </c>
      <c r="J35" s="308">
        <v>5292000</v>
      </c>
      <c r="K35" s="309">
        <f>J35/5*4</f>
        <v>4233600</v>
      </c>
      <c r="L35" s="92"/>
    </row>
    <row r="36" spans="1:12" ht="17.25" customHeight="1">
      <c r="A36" s="158">
        <v>25</v>
      </c>
      <c r="B36" s="472" t="s">
        <v>1891</v>
      </c>
      <c r="C36" s="485" t="s">
        <v>1164</v>
      </c>
      <c r="D36" s="464" t="s">
        <v>1188</v>
      </c>
      <c r="E36" s="471" t="s">
        <v>1892</v>
      </c>
      <c r="F36" s="472" t="s">
        <v>389</v>
      </c>
      <c r="G36" s="505" t="s">
        <v>7</v>
      </c>
      <c r="H36" s="466" t="s">
        <v>454</v>
      </c>
      <c r="I36" s="483">
        <v>0.7</v>
      </c>
      <c r="J36" s="308">
        <v>6588000</v>
      </c>
      <c r="K36" s="309">
        <f>J36*0.7/5*4</f>
        <v>3689280</v>
      </c>
      <c r="L36" s="92"/>
    </row>
    <row r="37" spans="1:12" ht="17.25" customHeight="1">
      <c r="A37" s="158">
        <v>26</v>
      </c>
      <c r="B37" s="485" t="s">
        <v>1896</v>
      </c>
      <c r="C37" s="485" t="s">
        <v>1897</v>
      </c>
      <c r="D37" s="464" t="s">
        <v>1898</v>
      </c>
      <c r="E37" s="502" t="s">
        <v>1899</v>
      </c>
      <c r="F37" s="523" t="s">
        <v>389</v>
      </c>
      <c r="G37" s="505" t="s">
        <v>16</v>
      </c>
      <c r="H37" s="511" t="s">
        <v>1590</v>
      </c>
      <c r="I37" s="515">
        <v>0.7</v>
      </c>
      <c r="J37" s="308">
        <v>5940000</v>
      </c>
      <c r="K37" s="309">
        <f>J37*0.7/5*4</f>
        <v>3326399.9999999995</v>
      </c>
      <c r="L37" s="92"/>
    </row>
    <row r="38" spans="1:12" ht="17.25" customHeight="1">
      <c r="A38" s="158">
        <v>27</v>
      </c>
      <c r="B38" s="464" t="s">
        <v>1889</v>
      </c>
      <c r="C38" s="485" t="s">
        <v>826</v>
      </c>
      <c r="D38" s="464" t="s">
        <v>24</v>
      </c>
      <c r="E38" s="508" t="s">
        <v>1890</v>
      </c>
      <c r="F38" s="524" t="s">
        <v>389</v>
      </c>
      <c r="G38" s="505" t="s">
        <v>60</v>
      </c>
      <c r="H38" s="511" t="s">
        <v>454</v>
      </c>
      <c r="I38" s="515">
        <v>0.7</v>
      </c>
      <c r="J38" s="308">
        <v>6588000</v>
      </c>
      <c r="K38" s="310">
        <f>J38*0.7/5*4</f>
        <v>3689280</v>
      </c>
      <c r="L38" s="92"/>
    </row>
    <row r="39" spans="1:12" ht="17.25" customHeight="1">
      <c r="A39" s="158">
        <v>28</v>
      </c>
      <c r="B39" s="525" t="s">
        <v>1893</v>
      </c>
      <c r="C39" s="465" t="s">
        <v>621</v>
      </c>
      <c r="D39" s="464" t="s">
        <v>1894</v>
      </c>
      <c r="E39" s="467" t="s">
        <v>1895</v>
      </c>
      <c r="F39" s="468" t="s">
        <v>389</v>
      </c>
      <c r="G39" s="469" t="s">
        <v>7</v>
      </c>
      <c r="H39" s="503" t="s">
        <v>8</v>
      </c>
      <c r="I39" s="470">
        <v>1</v>
      </c>
      <c r="J39" s="311">
        <v>6588000</v>
      </c>
      <c r="K39" s="310">
        <f>J39/5*4</f>
        <v>5270400</v>
      </c>
      <c r="L39" s="92"/>
    </row>
    <row r="40" spans="1:12" ht="17.25" customHeight="1">
      <c r="A40" s="158">
        <v>29</v>
      </c>
      <c r="B40" s="525" t="s">
        <v>922</v>
      </c>
      <c r="C40" s="465" t="s">
        <v>27</v>
      </c>
      <c r="D40" s="464" t="s">
        <v>57</v>
      </c>
      <c r="E40" s="526" t="s">
        <v>923</v>
      </c>
      <c r="F40" s="527" t="s">
        <v>389</v>
      </c>
      <c r="G40" s="469" t="s">
        <v>28</v>
      </c>
      <c r="H40" s="503" t="s">
        <v>14</v>
      </c>
      <c r="I40" s="470">
        <v>1</v>
      </c>
      <c r="J40" s="311">
        <v>5940000</v>
      </c>
      <c r="K40" s="310">
        <f>J40/5*4</f>
        <v>4752000</v>
      </c>
      <c r="L40" s="92"/>
    </row>
    <row r="41" spans="1:12" ht="17.25" customHeight="1">
      <c r="A41" s="158">
        <v>30</v>
      </c>
      <c r="B41" s="525" t="s">
        <v>1378</v>
      </c>
      <c r="C41" s="465" t="s">
        <v>1379</v>
      </c>
      <c r="D41" s="503" t="s">
        <v>56</v>
      </c>
      <c r="E41" s="522" t="s">
        <v>1380</v>
      </c>
      <c r="F41" s="498" t="s">
        <v>389</v>
      </c>
      <c r="G41" s="469" t="s">
        <v>28</v>
      </c>
      <c r="H41" s="503" t="s">
        <v>14</v>
      </c>
      <c r="I41" s="470">
        <v>1</v>
      </c>
      <c r="J41" s="311">
        <v>6588000</v>
      </c>
      <c r="K41" s="310">
        <f>J41/5*4</f>
        <v>5270400</v>
      </c>
      <c r="L41" s="92"/>
    </row>
    <row r="42" spans="1:12" ht="17.25" customHeight="1">
      <c r="A42" s="158">
        <v>31</v>
      </c>
      <c r="B42" s="525" t="s">
        <v>1199</v>
      </c>
      <c r="C42" s="465" t="s">
        <v>574</v>
      </c>
      <c r="D42" s="503" t="s">
        <v>51</v>
      </c>
      <c r="E42" s="526" t="s">
        <v>1200</v>
      </c>
      <c r="F42" s="527" t="s">
        <v>389</v>
      </c>
      <c r="G42" s="469" t="s">
        <v>18</v>
      </c>
      <c r="H42" s="503" t="s">
        <v>14</v>
      </c>
      <c r="I42" s="470">
        <v>1</v>
      </c>
      <c r="J42" s="311">
        <v>6588000</v>
      </c>
      <c r="K42" s="310">
        <f>J42/5*4</f>
        <v>5270400</v>
      </c>
      <c r="L42" s="92"/>
    </row>
    <row r="43" spans="1:12" ht="17.25" customHeight="1">
      <c r="A43" s="158">
        <v>32</v>
      </c>
      <c r="B43" s="528" t="s">
        <v>1904</v>
      </c>
      <c r="C43" s="528" t="s">
        <v>930</v>
      </c>
      <c r="D43" s="464" t="s">
        <v>139</v>
      </c>
      <c r="E43" s="526" t="s">
        <v>1905</v>
      </c>
      <c r="F43" s="523" t="s">
        <v>1903</v>
      </c>
      <c r="G43" s="529" t="s">
        <v>16</v>
      </c>
      <c r="H43" s="464" t="s">
        <v>454</v>
      </c>
      <c r="I43" s="530">
        <v>0.7</v>
      </c>
      <c r="J43" s="311">
        <v>3760000</v>
      </c>
      <c r="K43" s="310">
        <f>J43*0.7/5*4</f>
        <v>2105600</v>
      </c>
      <c r="L43" s="92"/>
    </row>
    <row r="44" spans="1:12" ht="17.25" customHeight="1">
      <c r="A44" s="158">
        <v>33</v>
      </c>
      <c r="B44" s="525" t="s">
        <v>1921</v>
      </c>
      <c r="C44" s="528" t="s">
        <v>276</v>
      </c>
      <c r="D44" s="464" t="s">
        <v>58</v>
      </c>
      <c r="E44" s="467" t="s">
        <v>1922</v>
      </c>
      <c r="F44" s="498" t="s">
        <v>1903</v>
      </c>
      <c r="G44" s="469" t="s">
        <v>7</v>
      </c>
      <c r="H44" s="464" t="s">
        <v>454</v>
      </c>
      <c r="I44" s="470">
        <v>0.7</v>
      </c>
      <c r="J44" s="311">
        <v>3055000</v>
      </c>
      <c r="K44" s="310">
        <f>J44*0.7/5*4</f>
        <v>1710800</v>
      </c>
      <c r="L44" s="92"/>
    </row>
    <row r="45" spans="1:12" ht="17.25" customHeight="1">
      <c r="A45" s="158">
        <v>34</v>
      </c>
      <c r="B45" s="464" t="s">
        <v>1908</v>
      </c>
      <c r="C45" s="465" t="s">
        <v>960</v>
      </c>
      <c r="D45" s="464" t="s">
        <v>1909</v>
      </c>
      <c r="E45" s="522" t="s">
        <v>1723</v>
      </c>
      <c r="F45" s="498" t="s">
        <v>1903</v>
      </c>
      <c r="G45" s="469" t="s">
        <v>7</v>
      </c>
      <c r="H45" s="464" t="s">
        <v>454</v>
      </c>
      <c r="I45" s="470">
        <v>0.7</v>
      </c>
      <c r="J45" s="311">
        <v>3760000</v>
      </c>
      <c r="K45" s="310">
        <f>J45*0.7/5*4</f>
        <v>2105600</v>
      </c>
      <c r="L45" s="92"/>
    </row>
    <row r="46" spans="1:12" ht="17.25" customHeight="1">
      <c r="A46" s="158">
        <v>35</v>
      </c>
      <c r="B46" s="525" t="s">
        <v>1919</v>
      </c>
      <c r="C46" s="465" t="s">
        <v>605</v>
      </c>
      <c r="D46" s="503" t="s">
        <v>624</v>
      </c>
      <c r="E46" s="526" t="s">
        <v>1920</v>
      </c>
      <c r="F46" s="527" t="s">
        <v>1903</v>
      </c>
      <c r="G46" s="469" t="s">
        <v>7</v>
      </c>
      <c r="H46" s="503" t="s">
        <v>14</v>
      </c>
      <c r="I46" s="470">
        <v>1</v>
      </c>
      <c r="J46" s="311">
        <v>3055000</v>
      </c>
      <c r="K46" s="310">
        <f>J46/5*4</f>
        <v>2444000</v>
      </c>
      <c r="L46" s="92"/>
    </row>
    <row r="47" spans="1:12" ht="17.25" customHeight="1">
      <c r="A47" s="158">
        <v>36</v>
      </c>
      <c r="B47" s="525" t="s">
        <v>1900</v>
      </c>
      <c r="C47" s="465" t="s">
        <v>1901</v>
      </c>
      <c r="D47" s="503" t="s">
        <v>555</v>
      </c>
      <c r="E47" s="522" t="s">
        <v>1902</v>
      </c>
      <c r="F47" s="498" t="s">
        <v>1903</v>
      </c>
      <c r="G47" s="469" t="s">
        <v>16</v>
      </c>
      <c r="H47" s="503" t="s">
        <v>14</v>
      </c>
      <c r="I47" s="470">
        <v>1</v>
      </c>
      <c r="J47" s="311">
        <v>3055000</v>
      </c>
      <c r="K47" s="310">
        <f>J47/5*4</f>
        <v>2444000</v>
      </c>
      <c r="L47" s="92"/>
    </row>
    <row r="48" spans="1:12" ht="17.25" customHeight="1">
      <c r="A48" s="158">
        <v>37</v>
      </c>
      <c r="B48" s="525" t="s">
        <v>1906</v>
      </c>
      <c r="C48" s="465" t="s">
        <v>720</v>
      </c>
      <c r="D48" s="503" t="s">
        <v>33</v>
      </c>
      <c r="E48" s="526" t="s">
        <v>1907</v>
      </c>
      <c r="F48" s="527" t="s">
        <v>1903</v>
      </c>
      <c r="G48" s="469" t="s">
        <v>7</v>
      </c>
      <c r="H48" s="503" t="s">
        <v>14</v>
      </c>
      <c r="I48" s="470">
        <v>1</v>
      </c>
      <c r="J48" s="311">
        <v>3760000</v>
      </c>
      <c r="K48" s="310">
        <f>J48/5*4</f>
        <v>3008000</v>
      </c>
      <c r="L48" s="92"/>
    </row>
    <row r="49" spans="1:12" ht="17.25" customHeight="1">
      <c r="A49" s="158">
        <v>38</v>
      </c>
      <c r="B49" s="525" t="s">
        <v>1916</v>
      </c>
      <c r="C49" s="465" t="s">
        <v>131</v>
      </c>
      <c r="D49" s="503" t="s">
        <v>1917</v>
      </c>
      <c r="E49" s="522" t="s">
        <v>1918</v>
      </c>
      <c r="F49" s="498" t="s">
        <v>1903</v>
      </c>
      <c r="G49" s="469" t="s">
        <v>7</v>
      </c>
      <c r="H49" s="503" t="s">
        <v>14</v>
      </c>
      <c r="I49" s="470">
        <v>1</v>
      </c>
      <c r="J49" s="311">
        <v>3760000</v>
      </c>
      <c r="K49" s="310">
        <f>J49/5*4</f>
        <v>3008000</v>
      </c>
      <c r="L49" s="92"/>
    </row>
    <row r="50" spans="1:12" ht="17.25" customHeight="1">
      <c r="A50" s="187">
        <v>39</v>
      </c>
      <c r="B50" s="188" t="s">
        <v>1910</v>
      </c>
      <c r="C50" s="189" t="s">
        <v>23</v>
      </c>
      <c r="D50" s="190" t="s">
        <v>112</v>
      </c>
      <c r="E50" s="191" t="s">
        <v>1911</v>
      </c>
      <c r="F50" s="192" t="s">
        <v>1903</v>
      </c>
      <c r="G50" s="193" t="s">
        <v>7</v>
      </c>
      <c r="H50" s="190" t="s">
        <v>14</v>
      </c>
      <c r="I50" s="194">
        <v>1</v>
      </c>
      <c r="J50" s="312">
        <v>3760000</v>
      </c>
      <c r="K50" s="313">
        <f>J50/5*4</f>
        <v>3008000</v>
      </c>
      <c r="L50" s="115"/>
    </row>
    <row r="51" spans="1:12" s="7" customFormat="1" ht="27.75" customHeight="1">
      <c r="A51" s="628" t="s">
        <v>2064</v>
      </c>
      <c r="B51" s="629"/>
      <c r="C51" s="629"/>
      <c r="D51" s="629"/>
      <c r="E51" s="629"/>
      <c r="F51" s="629"/>
      <c r="G51" s="629"/>
      <c r="H51" s="630"/>
      <c r="I51" s="116"/>
      <c r="J51" s="314">
        <f>SUM(J11:J50)</f>
        <v>211086928.80000001</v>
      </c>
      <c r="K51" s="314">
        <f>SUM(K11:K50)</f>
        <v>154192377.60000002</v>
      </c>
      <c r="L51" s="114"/>
    </row>
    <row r="52" spans="1:12" ht="6" customHeight="1"/>
    <row r="53" spans="1:12" ht="25.5" customHeight="1">
      <c r="B53" s="70" t="s">
        <v>2110</v>
      </c>
      <c r="C53" s="70"/>
      <c r="D53" s="70"/>
      <c r="E53" s="73"/>
      <c r="F53" s="70"/>
      <c r="G53" s="70"/>
      <c r="H53" s="70"/>
      <c r="I53" s="553"/>
      <c r="J53" s="70"/>
      <c r="K53" s="70"/>
    </row>
    <row r="54" spans="1:12" ht="23.25" customHeight="1">
      <c r="A54" s="621" t="s">
        <v>2083</v>
      </c>
      <c r="B54" s="621"/>
      <c r="C54" s="621"/>
      <c r="D54" s="7"/>
      <c r="E54" s="624" t="s">
        <v>2106</v>
      </c>
      <c r="F54" s="624"/>
      <c r="G54" s="624"/>
      <c r="H54" s="624"/>
      <c r="I54" s="622" t="s">
        <v>2107</v>
      </c>
      <c r="J54" s="622"/>
      <c r="K54" s="622"/>
    </row>
    <row r="55" spans="1:12">
      <c r="A55" s="7"/>
      <c r="B55" s="7"/>
      <c r="C55" s="7"/>
      <c r="D55" s="7"/>
      <c r="E55" s="624" t="s">
        <v>2087</v>
      </c>
      <c r="F55" s="624"/>
      <c r="G55" s="624"/>
      <c r="H55" s="624"/>
      <c r="I55" s="622" t="s">
        <v>2087</v>
      </c>
      <c r="J55" s="622"/>
      <c r="K55" s="622"/>
    </row>
    <row r="56" spans="1:12">
      <c r="A56" s="7"/>
      <c r="B56" s="7"/>
      <c r="C56" s="7"/>
      <c r="D56" s="7"/>
      <c r="E56" s="78"/>
      <c r="F56" s="7"/>
      <c r="G56" s="7"/>
      <c r="H56" s="7"/>
      <c r="I56" s="549"/>
      <c r="J56" s="550"/>
      <c r="K56" s="550"/>
    </row>
    <row r="57" spans="1:12">
      <c r="A57" s="7"/>
      <c r="B57" s="7"/>
      <c r="C57" s="7"/>
      <c r="D57" s="7"/>
      <c r="E57" s="78"/>
      <c r="F57" s="7"/>
      <c r="G57" s="7"/>
      <c r="H57" s="7"/>
      <c r="I57" s="549"/>
      <c r="J57" s="550"/>
      <c r="K57" s="550"/>
    </row>
    <row r="58" spans="1:12" ht="17.25">
      <c r="A58" s="7"/>
      <c r="B58" s="7"/>
      <c r="C58" s="7"/>
      <c r="D58" s="7"/>
      <c r="E58" s="78"/>
      <c r="F58" s="7"/>
      <c r="G58" s="7"/>
      <c r="H58" s="7"/>
      <c r="I58" s="586" t="s">
        <v>2125</v>
      </c>
      <c r="J58" s="586"/>
      <c r="K58" s="586"/>
    </row>
    <row r="59" spans="1:12">
      <c r="A59" s="7"/>
      <c r="B59" s="7"/>
      <c r="C59" s="7"/>
      <c r="D59" s="7"/>
      <c r="E59" s="78"/>
      <c r="F59" s="7"/>
      <c r="G59" s="7"/>
      <c r="H59" s="7"/>
      <c r="I59" s="549"/>
      <c r="J59" s="550"/>
      <c r="K59" s="550"/>
    </row>
    <row r="60" spans="1:12">
      <c r="A60" s="7"/>
      <c r="B60" s="7"/>
      <c r="C60" s="7"/>
      <c r="D60" s="7"/>
      <c r="E60" s="78"/>
      <c r="F60" s="7"/>
      <c r="G60" s="7"/>
      <c r="H60" s="7"/>
      <c r="I60" s="549"/>
      <c r="J60" s="550"/>
      <c r="K60" s="550"/>
    </row>
    <row r="61" spans="1:12">
      <c r="A61" s="621" t="s">
        <v>2088</v>
      </c>
      <c r="B61" s="621"/>
      <c r="C61" s="621"/>
      <c r="D61" s="7"/>
      <c r="E61" s="624" t="s">
        <v>2098</v>
      </c>
      <c r="F61" s="624"/>
      <c r="G61" s="624"/>
      <c r="H61" s="624"/>
      <c r="I61" s="623" t="s">
        <v>2089</v>
      </c>
      <c r="J61" s="623"/>
      <c r="K61" s="623"/>
    </row>
    <row r="62" spans="1:12">
      <c r="J62" s="131"/>
      <c r="K62" s="131"/>
    </row>
  </sheetData>
  <sortState ref="A18:K50">
    <sortCondition ref="I18:I50"/>
  </sortState>
  <mergeCells count="26">
    <mergeCell ref="A4:L4"/>
    <mergeCell ref="A5:L5"/>
    <mergeCell ref="A6:L6"/>
    <mergeCell ref="J7:K7"/>
    <mergeCell ref="J8:J9"/>
    <mergeCell ref="K8:K9"/>
    <mergeCell ref="L8:L9"/>
    <mergeCell ref="I8:I9"/>
    <mergeCell ref="F8:F9"/>
    <mergeCell ref="G8:H9"/>
    <mergeCell ref="A8:A9"/>
    <mergeCell ref="B8:B9"/>
    <mergeCell ref="C8:C9"/>
    <mergeCell ref="A61:C61"/>
    <mergeCell ref="E61:H61"/>
    <mergeCell ref="I61:K61"/>
    <mergeCell ref="D8:D9"/>
    <mergeCell ref="A54:C54"/>
    <mergeCell ref="E54:H54"/>
    <mergeCell ref="I54:K54"/>
    <mergeCell ref="E55:H55"/>
    <mergeCell ref="I55:K55"/>
    <mergeCell ref="E8:E9"/>
    <mergeCell ref="A51:H51"/>
    <mergeCell ref="B17:I17"/>
    <mergeCell ref="I58:K58"/>
  </mergeCells>
  <pageMargins left="0.2" right="0.2" top="0.39" bottom="0.24" header="0.17" footer="0.16"/>
  <pageSetup paperSize="9" orientation="landscape" horizontalDpi="180" verticalDpi="180" r:id="rId1"/>
  <headerFooter>
    <oddHeader>&amp;CPage &amp;P&amp;RCNĐD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M66"/>
  <sheetViews>
    <sheetView topLeftCell="A46" workbookViewId="0">
      <selection activeCell="I60" sqref="I60:K60"/>
    </sheetView>
  </sheetViews>
  <sheetFormatPr defaultRowHeight="15.75"/>
  <cols>
    <col min="1" max="1" width="6.140625" style="1" customWidth="1"/>
    <col min="2" max="2" width="19.85546875" style="1" customWidth="1"/>
    <col min="3" max="3" width="17.140625" style="1" customWidth="1"/>
    <col min="4" max="4" width="8" style="1" customWidth="1"/>
    <col min="5" max="5" width="12.140625" style="6" customWidth="1"/>
    <col min="6" max="6" width="11.7109375" style="1" customWidth="1"/>
    <col min="7" max="7" width="6.85546875" style="1" customWidth="1"/>
    <col min="8" max="8" width="15.5703125" style="1" customWidth="1"/>
    <col min="9" max="9" width="9.7109375" style="5" customWidth="1"/>
    <col min="10" max="10" width="14.5703125" style="1" customWidth="1"/>
    <col min="11" max="11" width="14.28515625" style="1" customWidth="1"/>
    <col min="12" max="12" width="7.140625" style="1" customWidth="1"/>
    <col min="13" max="16384" width="9.140625" style="1"/>
  </cols>
  <sheetData>
    <row r="1" spans="1:12">
      <c r="A1" s="1" t="s">
        <v>32</v>
      </c>
      <c r="G1" s="5"/>
      <c r="H1" s="5"/>
    </row>
    <row r="2" spans="1:12" ht="15" customHeight="1">
      <c r="A2" s="7" t="s">
        <v>368</v>
      </c>
      <c r="C2" s="7"/>
      <c r="D2" s="7"/>
      <c r="E2" s="78"/>
      <c r="G2" s="42"/>
      <c r="H2" s="42"/>
      <c r="I2" s="42"/>
    </row>
    <row r="3" spans="1:12" s="7" customFormat="1" ht="12" customHeight="1">
      <c r="A3" s="621"/>
      <c r="B3" s="621"/>
      <c r="C3" s="621"/>
      <c r="D3" s="621"/>
      <c r="E3" s="621"/>
      <c r="F3" s="621"/>
      <c r="G3" s="621"/>
      <c r="H3" s="621"/>
      <c r="I3" s="621"/>
    </row>
    <row r="4" spans="1:12" s="7" customFormat="1" ht="15.75" customHeight="1">
      <c r="A4" s="621" t="s">
        <v>2102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</row>
    <row r="5" spans="1:12" ht="15.75" customHeight="1">
      <c r="A5" s="621" t="s">
        <v>2060</v>
      </c>
      <c r="B5" s="621"/>
      <c r="C5" s="621"/>
      <c r="D5" s="621"/>
      <c r="E5" s="621"/>
      <c r="F5" s="621"/>
      <c r="G5" s="621"/>
      <c r="H5" s="621"/>
      <c r="I5" s="621"/>
      <c r="J5" s="621"/>
      <c r="K5" s="621"/>
      <c r="L5" s="621"/>
    </row>
    <row r="6" spans="1:12" ht="15" customHeight="1">
      <c r="A6" s="631" t="s">
        <v>2123</v>
      </c>
      <c r="B6" s="631"/>
      <c r="C6" s="631"/>
      <c r="D6" s="631"/>
      <c r="E6" s="631"/>
      <c r="F6" s="631"/>
      <c r="G6" s="631"/>
      <c r="H6" s="631"/>
      <c r="I6" s="631"/>
      <c r="J6" s="631"/>
      <c r="K6" s="631"/>
      <c r="L6" s="631"/>
    </row>
    <row r="7" spans="1:12" ht="15" customHeight="1">
      <c r="A7" s="44"/>
      <c r="B7" s="44"/>
      <c r="C7" s="44"/>
      <c r="D7" s="44"/>
      <c r="E7" s="44"/>
      <c r="F7" s="44"/>
      <c r="G7" s="44"/>
      <c r="H7" s="44"/>
      <c r="I7" s="44"/>
      <c r="J7" s="627" t="s">
        <v>2067</v>
      </c>
      <c r="K7" s="627"/>
    </row>
    <row r="8" spans="1:12" ht="26.25" customHeight="1">
      <c r="A8" s="665" t="s">
        <v>0</v>
      </c>
      <c r="B8" s="667" t="s">
        <v>1</v>
      </c>
      <c r="C8" s="668" t="s">
        <v>2</v>
      </c>
      <c r="D8" s="670" t="s">
        <v>3</v>
      </c>
      <c r="E8" s="672" t="s">
        <v>4</v>
      </c>
      <c r="F8" s="667" t="s">
        <v>5</v>
      </c>
      <c r="G8" s="667" t="s">
        <v>6</v>
      </c>
      <c r="H8" s="667"/>
      <c r="I8" s="643" t="s">
        <v>345</v>
      </c>
      <c r="J8" s="625" t="s">
        <v>2065</v>
      </c>
      <c r="K8" s="625" t="s">
        <v>2066</v>
      </c>
      <c r="L8" s="656" t="s">
        <v>30</v>
      </c>
    </row>
    <row r="9" spans="1:12" ht="26.25" customHeight="1">
      <c r="A9" s="666"/>
      <c r="B9" s="633"/>
      <c r="C9" s="669"/>
      <c r="D9" s="671"/>
      <c r="E9" s="641"/>
      <c r="F9" s="633"/>
      <c r="G9" s="633"/>
      <c r="H9" s="633"/>
      <c r="I9" s="644"/>
      <c r="J9" s="626"/>
      <c r="K9" s="626"/>
      <c r="L9" s="657"/>
    </row>
    <row r="10" spans="1:12" ht="21.75" customHeight="1">
      <c r="A10" s="80" t="s">
        <v>338</v>
      </c>
      <c r="B10" s="47" t="s">
        <v>343</v>
      </c>
      <c r="C10" s="48"/>
      <c r="D10" s="81"/>
      <c r="E10" s="81"/>
      <c r="F10" s="81"/>
      <c r="G10" s="81"/>
      <c r="H10" s="81"/>
      <c r="I10" s="93"/>
      <c r="J10" s="94"/>
      <c r="K10" s="94"/>
      <c r="L10" s="94"/>
    </row>
    <row r="11" spans="1:12" ht="21.75" customHeight="1">
      <c r="A11" s="138">
        <v>1</v>
      </c>
      <c r="B11" s="444" t="s">
        <v>305</v>
      </c>
      <c r="C11" s="445" t="s">
        <v>82</v>
      </c>
      <c r="D11" s="446" t="s">
        <v>55</v>
      </c>
      <c r="E11" s="447" t="s">
        <v>306</v>
      </c>
      <c r="F11" s="448" t="s">
        <v>394</v>
      </c>
      <c r="G11" s="449" t="s">
        <v>19</v>
      </c>
      <c r="H11" s="450" t="s">
        <v>342</v>
      </c>
      <c r="I11" s="451">
        <v>0.5</v>
      </c>
      <c r="J11" s="315">
        <v>6976411.2000000002</v>
      </c>
      <c r="K11" s="307">
        <f>J11/2/10*4</f>
        <v>1395282.24</v>
      </c>
      <c r="L11" s="140"/>
    </row>
    <row r="12" spans="1:12" ht="21.75" customHeight="1">
      <c r="A12" s="39">
        <v>2</v>
      </c>
      <c r="B12" s="452" t="s">
        <v>307</v>
      </c>
      <c r="C12" s="453" t="s">
        <v>43</v>
      </c>
      <c r="D12" s="454" t="s">
        <v>86</v>
      </c>
      <c r="E12" s="455" t="s">
        <v>308</v>
      </c>
      <c r="F12" s="456" t="s">
        <v>394</v>
      </c>
      <c r="G12" s="442" t="s">
        <v>19</v>
      </c>
      <c r="H12" s="439" t="s">
        <v>41</v>
      </c>
      <c r="I12" s="403">
        <v>1</v>
      </c>
      <c r="J12" s="316">
        <v>6976411.2000000002</v>
      </c>
      <c r="K12" s="317">
        <f>J12/10*4</f>
        <v>2790564.48</v>
      </c>
      <c r="L12" s="95"/>
    </row>
    <row r="13" spans="1:12" ht="21.75" customHeight="1">
      <c r="A13" s="39">
        <v>3</v>
      </c>
      <c r="B13" s="425" t="s">
        <v>309</v>
      </c>
      <c r="C13" s="422" t="s">
        <v>310</v>
      </c>
      <c r="D13" s="454" t="s">
        <v>46</v>
      </c>
      <c r="E13" s="455" t="s">
        <v>311</v>
      </c>
      <c r="F13" s="456" t="s">
        <v>395</v>
      </c>
      <c r="G13" s="442" t="s">
        <v>19</v>
      </c>
      <c r="H13" s="439" t="s">
        <v>312</v>
      </c>
      <c r="I13" s="403">
        <v>1</v>
      </c>
      <c r="J13" s="316">
        <v>3888000</v>
      </c>
      <c r="K13" s="317">
        <f t="shared" ref="K13:K18" si="0">J13/5*4</f>
        <v>3110400</v>
      </c>
      <c r="L13" s="95"/>
    </row>
    <row r="14" spans="1:12" ht="21.75" customHeight="1">
      <c r="A14" s="39">
        <v>4</v>
      </c>
      <c r="B14" s="457" t="s">
        <v>313</v>
      </c>
      <c r="C14" s="425" t="s">
        <v>314</v>
      </c>
      <c r="D14" s="398" t="s">
        <v>315</v>
      </c>
      <c r="E14" s="455" t="s">
        <v>316</v>
      </c>
      <c r="F14" s="456" t="s">
        <v>396</v>
      </c>
      <c r="G14" s="442" t="s">
        <v>19</v>
      </c>
      <c r="H14" s="439" t="s">
        <v>198</v>
      </c>
      <c r="I14" s="407">
        <v>1</v>
      </c>
      <c r="J14" s="316">
        <v>4363200</v>
      </c>
      <c r="K14" s="317">
        <f t="shared" si="0"/>
        <v>3490560</v>
      </c>
      <c r="L14" s="95"/>
    </row>
    <row r="15" spans="1:12" ht="21.75" customHeight="1">
      <c r="A15" s="39">
        <v>5</v>
      </c>
      <c r="B15" s="427" t="s">
        <v>450</v>
      </c>
      <c r="C15" s="427" t="s">
        <v>382</v>
      </c>
      <c r="D15" s="439" t="s">
        <v>383</v>
      </c>
      <c r="E15" s="441" t="s">
        <v>451</v>
      </c>
      <c r="F15" s="458" t="s">
        <v>1196</v>
      </c>
      <c r="G15" s="459" t="s">
        <v>19</v>
      </c>
      <c r="H15" s="439" t="s">
        <v>312</v>
      </c>
      <c r="I15" s="407">
        <v>1</v>
      </c>
      <c r="J15" s="318">
        <v>5940000</v>
      </c>
      <c r="K15" s="317">
        <f t="shared" si="0"/>
        <v>4752000</v>
      </c>
      <c r="L15" s="95"/>
    </row>
    <row r="16" spans="1:12" ht="21.75" customHeight="1">
      <c r="A16" s="39">
        <v>6</v>
      </c>
      <c r="B16" s="428" t="s">
        <v>448</v>
      </c>
      <c r="C16" s="427" t="s">
        <v>75</v>
      </c>
      <c r="D16" s="439" t="s">
        <v>161</v>
      </c>
      <c r="E16" s="441" t="s">
        <v>449</v>
      </c>
      <c r="F16" s="458" t="s">
        <v>1196</v>
      </c>
      <c r="G16" s="459" t="s">
        <v>19</v>
      </c>
      <c r="H16" s="439" t="s">
        <v>41</v>
      </c>
      <c r="I16" s="407">
        <v>1</v>
      </c>
      <c r="J16" s="316">
        <v>5940000</v>
      </c>
      <c r="K16" s="317">
        <f t="shared" si="0"/>
        <v>4752000</v>
      </c>
      <c r="L16" s="95"/>
    </row>
    <row r="17" spans="1:13" ht="21.75" customHeight="1">
      <c r="A17" s="39">
        <v>7</v>
      </c>
      <c r="B17" s="427" t="s">
        <v>1193</v>
      </c>
      <c r="C17" s="427" t="s">
        <v>1194</v>
      </c>
      <c r="D17" s="439" t="s">
        <v>49</v>
      </c>
      <c r="E17" s="441" t="s">
        <v>1195</v>
      </c>
      <c r="F17" s="458" t="s">
        <v>1196</v>
      </c>
      <c r="G17" s="459" t="s">
        <v>19</v>
      </c>
      <c r="H17" s="439" t="s">
        <v>312</v>
      </c>
      <c r="I17" s="407">
        <v>1</v>
      </c>
      <c r="J17" s="316">
        <v>5508000</v>
      </c>
      <c r="K17" s="317">
        <f t="shared" si="0"/>
        <v>4406400</v>
      </c>
      <c r="L17" s="95"/>
    </row>
    <row r="18" spans="1:13" ht="21.75" customHeight="1">
      <c r="A18" s="39">
        <v>8</v>
      </c>
      <c r="B18" s="427" t="s">
        <v>452</v>
      </c>
      <c r="C18" s="427" t="s">
        <v>380</v>
      </c>
      <c r="D18" s="439" t="s">
        <v>381</v>
      </c>
      <c r="E18" s="441" t="s">
        <v>453</v>
      </c>
      <c r="F18" s="458" t="s">
        <v>1196</v>
      </c>
      <c r="G18" s="459" t="s">
        <v>19</v>
      </c>
      <c r="H18" s="439" t="s">
        <v>384</v>
      </c>
      <c r="I18" s="407">
        <v>1</v>
      </c>
      <c r="J18" s="316">
        <v>5940000</v>
      </c>
      <c r="K18" s="317">
        <f t="shared" si="0"/>
        <v>4752000</v>
      </c>
      <c r="L18" s="95"/>
    </row>
    <row r="19" spans="1:13" ht="21.75" customHeight="1">
      <c r="A19" s="127" t="s">
        <v>336</v>
      </c>
      <c r="B19" s="673" t="s">
        <v>337</v>
      </c>
      <c r="C19" s="674"/>
      <c r="D19" s="674"/>
      <c r="E19" s="674"/>
      <c r="F19" s="674"/>
      <c r="G19" s="674"/>
      <c r="H19" s="674"/>
      <c r="I19" s="674"/>
      <c r="J19" s="319"/>
      <c r="K19" s="320"/>
      <c r="L19" s="135"/>
    </row>
    <row r="20" spans="1:13" ht="21.75" customHeight="1">
      <c r="A20" s="138">
        <v>9</v>
      </c>
      <c r="B20" s="415" t="s">
        <v>1840</v>
      </c>
      <c r="C20" s="414" t="s">
        <v>826</v>
      </c>
      <c r="D20" s="463" t="s">
        <v>24</v>
      </c>
      <c r="E20" s="460" t="s">
        <v>1062</v>
      </c>
      <c r="F20" s="461" t="s">
        <v>394</v>
      </c>
      <c r="G20" s="462" t="s">
        <v>7</v>
      </c>
      <c r="H20" s="463" t="s">
        <v>8</v>
      </c>
      <c r="I20" s="420">
        <v>1</v>
      </c>
      <c r="J20" s="321">
        <v>3326400</v>
      </c>
      <c r="K20" s="307">
        <f>J20/5*4</f>
        <v>2661120</v>
      </c>
      <c r="L20" s="140"/>
      <c r="M20" s="1" t="s">
        <v>2113</v>
      </c>
    </row>
    <row r="21" spans="1:13" ht="21.75" customHeight="1">
      <c r="A21" s="153">
        <v>10</v>
      </c>
      <c r="B21" s="464" t="s">
        <v>1841</v>
      </c>
      <c r="C21" s="465" t="s">
        <v>23</v>
      </c>
      <c r="D21" s="466" t="s">
        <v>49</v>
      </c>
      <c r="E21" s="467" t="s">
        <v>1842</v>
      </c>
      <c r="F21" s="468" t="s">
        <v>395</v>
      </c>
      <c r="G21" s="469" t="s">
        <v>16</v>
      </c>
      <c r="H21" s="466" t="s">
        <v>454</v>
      </c>
      <c r="I21" s="470">
        <v>0.7</v>
      </c>
      <c r="J21" s="322">
        <v>3888000</v>
      </c>
      <c r="K21" s="309">
        <f>J21*0.7/5*4</f>
        <v>2177280</v>
      </c>
      <c r="L21" s="157"/>
    </row>
    <row r="22" spans="1:13" ht="21.75" customHeight="1">
      <c r="A22" s="158">
        <v>11</v>
      </c>
      <c r="B22" s="464" t="s">
        <v>1843</v>
      </c>
      <c r="C22" s="465" t="s">
        <v>1844</v>
      </c>
      <c r="D22" s="466" t="s">
        <v>42</v>
      </c>
      <c r="E22" s="471" t="s">
        <v>1845</v>
      </c>
      <c r="F22" s="472" t="s">
        <v>395</v>
      </c>
      <c r="G22" s="469" t="s">
        <v>7</v>
      </c>
      <c r="H22" s="466" t="s">
        <v>454</v>
      </c>
      <c r="I22" s="470">
        <v>0.7</v>
      </c>
      <c r="J22" s="322">
        <v>3888000</v>
      </c>
      <c r="K22" s="309">
        <f t="shared" ref="K22:K43" si="1">J22*0.7/5*4</f>
        <v>2177280</v>
      </c>
      <c r="L22" s="157"/>
    </row>
    <row r="23" spans="1:13" ht="21.75" customHeight="1">
      <c r="A23" s="153">
        <v>12</v>
      </c>
      <c r="B23" s="473" t="s">
        <v>1090</v>
      </c>
      <c r="C23" s="474" t="s">
        <v>1091</v>
      </c>
      <c r="D23" s="475" t="s">
        <v>1092</v>
      </c>
      <c r="E23" s="476" t="s">
        <v>1093</v>
      </c>
      <c r="F23" s="477" t="s">
        <v>395</v>
      </c>
      <c r="G23" s="478" t="s">
        <v>16</v>
      </c>
      <c r="H23" s="466" t="s">
        <v>8</v>
      </c>
      <c r="I23" s="470">
        <v>1</v>
      </c>
      <c r="J23" s="322">
        <v>4449600</v>
      </c>
      <c r="K23" s="309">
        <f>J23/5*4</f>
        <v>3559680</v>
      </c>
      <c r="L23" s="157"/>
    </row>
    <row r="24" spans="1:13" ht="21.75" customHeight="1">
      <c r="A24" s="158">
        <v>13</v>
      </c>
      <c r="B24" s="473" t="s">
        <v>1228</v>
      </c>
      <c r="C24" s="479" t="s">
        <v>68</v>
      </c>
      <c r="D24" s="475" t="s">
        <v>624</v>
      </c>
      <c r="E24" s="480" t="s">
        <v>1229</v>
      </c>
      <c r="F24" s="481" t="s">
        <v>395</v>
      </c>
      <c r="G24" s="482" t="s">
        <v>7</v>
      </c>
      <c r="H24" s="466" t="s">
        <v>8</v>
      </c>
      <c r="I24" s="483">
        <v>1</v>
      </c>
      <c r="J24" s="322">
        <v>4449600</v>
      </c>
      <c r="K24" s="309">
        <f>J24/5*4</f>
        <v>3559680</v>
      </c>
      <c r="L24" s="157"/>
    </row>
    <row r="25" spans="1:13" ht="21.75" customHeight="1">
      <c r="A25" s="153">
        <v>14</v>
      </c>
      <c r="B25" s="484" t="s">
        <v>1005</v>
      </c>
      <c r="C25" s="479" t="s">
        <v>1006</v>
      </c>
      <c r="D25" s="475" t="s">
        <v>1007</v>
      </c>
      <c r="E25" s="480" t="s">
        <v>1008</v>
      </c>
      <c r="F25" s="477" t="s">
        <v>395</v>
      </c>
      <c r="G25" s="478" t="s">
        <v>7</v>
      </c>
      <c r="H25" s="466" t="s">
        <v>11</v>
      </c>
      <c r="I25" s="470">
        <v>1</v>
      </c>
      <c r="J25" s="322">
        <v>3888000</v>
      </c>
      <c r="K25" s="309">
        <f>J25/5*4</f>
        <v>3110400</v>
      </c>
      <c r="L25" s="157"/>
    </row>
    <row r="26" spans="1:13" ht="21.75" customHeight="1">
      <c r="A26" s="158">
        <v>15</v>
      </c>
      <c r="B26" s="473" t="s">
        <v>1002</v>
      </c>
      <c r="C26" s="479" t="s">
        <v>23</v>
      </c>
      <c r="D26" s="475" t="s">
        <v>1003</v>
      </c>
      <c r="E26" s="480" t="s">
        <v>970</v>
      </c>
      <c r="F26" s="477" t="s">
        <v>395</v>
      </c>
      <c r="G26" s="478" t="s">
        <v>1004</v>
      </c>
      <c r="H26" s="466" t="s">
        <v>14</v>
      </c>
      <c r="I26" s="470">
        <v>1</v>
      </c>
      <c r="J26" s="322">
        <v>3888000</v>
      </c>
      <c r="K26" s="309">
        <f>J26/5*4</f>
        <v>3110400</v>
      </c>
      <c r="L26" s="157"/>
    </row>
    <row r="27" spans="1:13" ht="21.75" customHeight="1">
      <c r="A27" s="153">
        <v>16</v>
      </c>
      <c r="B27" s="473" t="s">
        <v>1009</v>
      </c>
      <c r="C27" s="479" t="s">
        <v>1010</v>
      </c>
      <c r="D27" s="475" t="s">
        <v>1011</v>
      </c>
      <c r="E27" s="480" t="s">
        <v>1012</v>
      </c>
      <c r="F27" s="477" t="s">
        <v>395</v>
      </c>
      <c r="G27" s="478" t="s">
        <v>7</v>
      </c>
      <c r="H27" s="466" t="s">
        <v>8</v>
      </c>
      <c r="I27" s="470">
        <v>1</v>
      </c>
      <c r="J27" s="322">
        <v>3888000</v>
      </c>
      <c r="K27" s="309">
        <f>J27/5*4</f>
        <v>3110400</v>
      </c>
      <c r="L27" s="157"/>
    </row>
    <row r="28" spans="1:13" ht="21.75" customHeight="1">
      <c r="A28" s="158">
        <v>17</v>
      </c>
      <c r="B28" s="464" t="s">
        <v>1849</v>
      </c>
      <c r="C28" s="485" t="s">
        <v>1850</v>
      </c>
      <c r="D28" s="464" t="s">
        <v>57</v>
      </c>
      <c r="E28" s="486" t="s">
        <v>1851</v>
      </c>
      <c r="F28" s="468" t="s">
        <v>396</v>
      </c>
      <c r="G28" s="487" t="s">
        <v>7</v>
      </c>
      <c r="H28" s="466" t="s">
        <v>454</v>
      </c>
      <c r="I28" s="470">
        <v>0.7</v>
      </c>
      <c r="J28" s="322">
        <v>4363200</v>
      </c>
      <c r="K28" s="309">
        <f t="shared" si="1"/>
        <v>2443392</v>
      </c>
      <c r="L28" s="157"/>
    </row>
    <row r="29" spans="1:13" ht="21.75" customHeight="1">
      <c r="A29" s="153">
        <v>18</v>
      </c>
      <c r="B29" s="488" t="s">
        <v>1021</v>
      </c>
      <c r="C29" s="479" t="s">
        <v>1022</v>
      </c>
      <c r="D29" s="475" t="s">
        <v>782</v>
      </c>
      <c r="E29" s="476" t="s">
        <v>1023</v>
      </c>
      <c r="F29" s="477" t="s">
        <v>396</v>
      </c>
      <c r="G29" s="478" t="s">
        <v>7</v>
      </c>
      <c r="H29" s="466" t="s">
        <v>8</v>
      </c>
      <c r="I29" s="470">
        <v>1</v>
      </c>
      <c r="J29" s="322">
        <v>4363200</v>
      </c>
      <c r="K29" s="309">
        <f t="shared" ref="K29:K41" si="2">J29/5*4</f>
        <v>3490560</v>
      </c>
      <c r="L29" s="157"/>
    </row>
    <row r="30" spans="1:13" ht="21.75" customHeight="1">
      <c r="A30" s="158">
        <v>19</v>
      </c>
      <c r="B30" s="488" t="s">
        <v>1013</v>
      </c>
      <c r="C30" s="484" t="s">
        <v>605</v>
      </c>
      <c r="D30" s="475" t="s">
        <v>1014</v>
      </c>
      <c r="E30" s="476" t="s">
        <v>1015</v>
      </c>
      <c r="F30" s="477" t="s">
        <v>396</v>
      </c>
      <c r="G30" s="478" t="s">
        <v>18</v>
      </c>
      <c r="H30" s="466" t="s">
        <v>14</v>
      </c>
      <c r="I30" s="470">
        <v>1</v>
      </c>
      <c r="J30" s="322">
        <v>4363200</v>
      </c>
      <c r="K30" s="309">
        <f t="shared" si="2"/>
        <v>3490560</v>
      </c>
      <c r="L30" s="157"/>
    </row>
    <row r="31" spans="1:13" ht="21.75" customHeight="1">
      <c r="A31" s="153">
        <v>20</v>
      </c>
      <c r="B31" s="489" t="s">
        <v>1019</v>
      </c>
      <c r="C31" s="479" t="s">
        <v>1020</v>
      </c>
      <c r="D31" s="475" t="s">
        <v>476</v>
      </c>
      <c r="E31" s="476" t="s">
        <v>1015</v>
      </c>
      <c r="F31" s="477" t="s">
        <v>396</v>
      </c>
      <c r="G31" s="478" t="s">
        <v>18</v>
      </c>
      <c r="H31" s="466" t="s">
        <v>8</v>
      </c>
      <c r="I31" s="470">
        <v>1</v>
      </c>
      <c r="J31" s="322">
        <v>4363200</v>
      </c>
      <c r="K31" s="309">
        <f t="shared" si="2"/>
        <v>3490560</v>
      </c>
      <c r="L31" s="157"/>
    </row>
    <row r="32" spans="1:13" ht="21.75" customHeight="1">
      <c r="A32" s="158">
        <v>21</v>
      </c>
      <c r="B32" s="484" t="s">
        <v>1016</v>
      </c>
      <c r="C32" s="490" t="s">
        <v>1017</v>
      </c>
      <c r="D32" s="475" t="s">
        <v>213</v>
      </c>
      <c r="E32" s="480" t="s">
        <v>1018</v>
      </c>
      <c r="F32" s="481" t="s">
        <v>396</v>
      </c>
      <c r="G32" s="478" t="s">
        <v>18</v>
      </c>
      <c r="H32" s="466" t="s">
        <v>8</v>
      </c>
      <c r="I32" s="470">
        <v>1</v>
      </c>
      <c r="J32" s="322">
        <v>4363200</v>
      </c>
      <c r="K32" s="309">
        <f t="shared" si="2"/>
        <v>3490560</v>
      </c>
      <c r="L32" s="157"/>
    </row>
    <row r="33" spans="1:12" ht="21.75" customHeight="1">
      <c r="A33" s="153">
        <v>22</v>
      </c>
      <c r="B33" s="491" t="s">
        <v>1846</v>
      </c>
      <c r="C33" s="485" t="s">
        <v>785</v>
      </c>
      <c r="D33" s="464" t="s">
        <v>1847</v>
      </c>
      <c r="E33" s="492" t="s">
        <v>1848</v>
      </c>
      <c r="F33" s="472" t="s">
        <v>396</v>
      </c>
      <c r="G33" s="487" t="s">
        <v>28</v>
      </c>
      <c r="H33" s="466" t="s">
        <v>14</v>
      </c>
      <c r="I33" s="470">
        <v>1</v>
      </c>
      <c r="J33" s="322">
        <v>4363200</v>
      </c>
      <c r="K33" s="309">
        <f t="shared" si="2"/>
        <v>3490560</v>
      </c>
      <c r="L33" s="157"/>
    </row>
    <row r="34" spans="1:12" ht="21.75" customHeight="1">
      <c r="A34" s="158">
        <v>23</v>
      </c>
      <c r="B34" s="491" t="s">
        <v>1024</v>
      </c>
      <c r="C34" s="479" t="s">
        <v>835</v>
      </c>
      <c r="D34" s="475" t="s">
        <v>756</v>
      </c>
      <c r="E34" s="480" t="s">
        <v>1025</v>
      </c>
      <c r="F34" s="481" t="s">
        <v>397</v>
      </c>
      <c r="G34" s="478" t="s">
        <v>18</v>
      </c>
      <c r="H34" s="466" t="s">
        <v>8</v>
      </c>
      <c r="I34" s="470">
        <v>1</v>
      </c>
      <c r="J34" s="322">
        <v>6804000</v>
      </c>
      <c r="K34" s="309">
        <f t="shared" si="2"/>
        <v>5443200</v>
      </c>
      <c r="L34" s="157"/>
    </row>
    <row r="35" spans="1:12" ht="21.75" customHeight="1">
      <c r="A35" s="153">
        <v>24</v>
      </c>
      <c r="B35" s="493" t="s">
        <v>1370</v>
      </c>
      <c r="C35" s="488" t="s">
        <v>1371</v>
      </c>
      <c r="D35" s="475" t="s">
        <v>38</v>
      </c>
      <c r="E35" s="480" t="s">
        <v>1372</v>
      </c>
      <c r="F35" s="481" t="s">
        <v>397</v>
      </c>
      <c r="G35" s="478" t="s">
        <v>16</v>
      </c>
      <c r="H35" s="466" t="s">
        <v>8</v>
      </c>
      <c r="I35" s="470">
        <v>1</v>
      </c>
      <c r="J35" s="322">
        <v>6804000</v>
      </c>
      <c r="K35" s="309">
        <f t="shared" si="2"/>
        <v>5443200</v>
      </c>
      <c r="L35" s="157"/>
    </row>
    <row r="36" spans="1:12" ht="21.75" customHeight="1">
      <c r="A36" s="158">
        <v>25</v>
      </c>
      <c r="B36" s="489" t="s">
        <v>1316</v>
      </c>
      <c r="C36" s="484" t="s">
        <v>621</v>
      </c>
      <c r="D36" s="475" t="s">
        <v>1124</v>
      </c>
      <c r="E36" s="480" t="s">
        <v>1317</v>
      </c>
      <c r="F36" s="481" t="s">
        <v>397</v>
      </c>
      <c r="G36" s="482" t="s">
        <v>16</v>
      </c>
      <c r="H36" s="466" t="s">
        <v>8</v>
      </c>
      <c r="I36" s="483">
        <v>1</v>
      </c>
      <c r="J36" s="322">
        <v>6804000</v>
      </c>
      <c r="K36" s="309">
        <f t="shared" si="2"/>
        <v>5443200</v>
      </c>
      <c r="L36" s="157"/>
    </row>
    <row r="37" spans="1:12" ht="21.75" customHeight="1">
      <c r="A37" s="153">
        <v>26</v>
      </c>
      <c r="B37" s="489" t="s">
        <v>1373</v>
      </c>
      <c r="C37" s="484" t="s">
        <v>481</v>
      </c>
      <c r="D37" s="475" t="s">
        <v>551</v>
      </c>
      <c r="E37" s="480" t="s">
        <v>1374</v>
      </c>
      <c r="F37" s="481" t="s">
        <v>397</v>
      </c>
      <c r="G37" s="478" t="s">
        <v>7</v>
      </c>
      <c r="H37" s="466" t="s">
        <v>9</v>
      </c>
      <c r="I37" s="470">
        <v>1</v>
      </c>
      <c r="J37" s="322">
        <v>6804000</v>
      </c>
      <c r="K37" s="309">
        <f t="shared" si="2"/>
        <v>5443200</v>
      </c>
      <c r="L37" s="157"/>
    </row>
    <row r="38" spans="1:12" ht="21.75" customHeight="1">
      <c r="A38" s="158">
        <v>27</v>
      </c>
      <c r="B38" s="491" t="s">
        <v>1190</v>
      </c>
      <c r="C38" s="479" t="s">
        <v>131</v>
      </c>
      <c r="D38" s="494" t="s">
        <v>1191</v>
      </c>
      <c r="E38" s="495" t="s">
        <v>1192</v>
      </c>
      <c r="F38" s="481" t="s">
        <v>397</v>
      </c>
      <c r="G38" s="478" t="s">
        <v>7</v>
      </c>
      <c r="H38" s="466" t="s">
        <v>14</v>
      </c>
      <c r="I38" s="483">
        <v>1</v>
      </c>
      <c r="J38" s="322">
        <v>6804000</v>
      </c>
      <c r="K38" s="309">
        <f t="shared" si="2"/>
        <v>5443200</v>
      </c>
      <c r="L38" s="157"/>
    </row>
    <row r="39" spans="1:12" ht="21.75" customHeight="1">
      <c r="A39" s="153">
        <v>28</v>
      </c>
      <c r="B39" s="496" t="s">
        <v>317</v>
      </c>
      <c r="C39" s="479" t="s">
        <v>135</v>
      </c>
      <c r="D39" s="494" t="s">
        <v>318</v>
      </c>
      <c r="E39" s="497" t="s">
        <v>447</v>
      </c>
      <c r="F39" s="481" t="s">
        <v>397</v>
      </c>
      <c r="G39" s="478" t="s">
        <v>299</v>
      </c>
      <c r="H39" s="466" t="s">
        <v>14</v>
      </c>
      <c r="I39" s="483">
        <v>1</v>
      </c>
      <c r="J39" s="322">
        <v>6804000</v>
      </c>
      <c r="K39" s="309">
        <f t="shared" si="2"/>
        <v>5443200</v>
      </c>
      <c r="L39" s="157"/>
    </row>
    <row r="40" spans="1:12" ht="21.75" customHeight="1">
      <c r="A40" s="158">
        <v>29</v>
      </c>
      <c r="B40" s="464" t="s">
        <v>1030</v>
      </c>
      <c r="C40" s="479" t="s">
        <v>1031</v>
      </c>
      <c r="D40" s="494" t="s">
        <v>1032</v>
      </c>
      <c r="E40" s="495" t="s">
        <v>1033</v>
      </c>
      <c r="F40" s="481" t="s">
        <v>397</v>
      </c>
      <c r="G40" s="478" t="s">
        <v>16</v>
      </c>
      <c r="H40" s="466" t="s">
        <v>8</v>
      </c>
      <c r="I40" s="483">
        <v>1</v>
      </c>
      <c r="J40" s="322">
        <v>6804000</v>
      </c>
      <c r="K40" s="309">
        <f t="shared" si="2"/>
        <v>5443200</v>
      </c>
      <c r="L40" s="157"/>
    </row>
    <row r="41" spans="1:12" ht="21.75" customHeight="1">
      <c r="A41" s="153">
        <v>30</v>
      </c>
      <c r="B41" s="485" t="s">
        <v>1026</v>
      </c>
      <c r="C41" s="479" t="s">
        <v>1027</v>
      </c>
      <c r="D41" s="494" t="s">
        <v>1028</v>
      </c>
      <c r="E41" s="495" t="s">
        <v>1029</v>
      </c>
      <c r="F41" s="477" t="s">
        <v>397</v>
      </c>
      <c r="G41" s="478" t="s">
        <v>28</v>
      </c>
      <c r="H41" s="466" t="s">
        <v>8</v>
      </c>
      <c r="I41" s="470">
        <v>1</v>
      </c>
      <c r="J41" s="322">
        <v>6804000</v>
      </c>
      <c r="K41" s="309">
        <f t="shared" si="2"/>
        <v>5443200</v>
      </c>
      <c r="L41" s="157"/>
    </row>
    <row r="42" spans="1:12" ht="21.75" customHeight="1">
      <c r="A42" s="158">
        <v>31</v>
      </c>
      <c r="B42" s="464" t="s">
        <v>1852</v>
      </c>
      <c r="C42" s="479" t="s">
        <v>1853</v>
      </c>
      <c r="D42" s="475" t="s">
        <v>264</v>
      </c>
      <c r="E42" s="476" t="s">
        <v>1854</v>
      </c>
      <c r="F42" s="481" t="s">
        <v>1196</v>
      </c>
      <c r="G42" s="478" t="s">
        <v>7</v>
      </c>
      <c r="H42" s="466" t="s">
        <v>454</v>
      </c>
      <c r="I42" s="470">
        <v>0.7</v>
      </c>
      <c r="J42" s="322">
        <v>5940000</v>
      </c>
      <c r="K42" s="309">
        <f t="shared" si="1"/>
        <v>3326399.9999999995</v>
      </c>
      <c r="L42" s="157"/>
    </row>
    <row r="43" spans="1:12" ht="21.75" customHeight="1">
      <c r="A43" s="153">
        <v>32</v>
      </c>
      <c r="B43" s="464" t="s">
        <v>1855</v>
      </c>
      <c r="C43" s="479" t="s">
        <v>1856</v>
      </c>
      <c r="D43" s="475" t="s">
        <v>1191</v>
      </c>
      <c r="E43" s="476" t="s">
        <v>1857</v>
      </c>
      <c r="F43" s="477" t="s">
        <v>1196</v>
      </c>
      <c r="G43" s="478" t="s">
        <v>7</v>
      </c>
      <c r="H43" s="466" t="s">
        <v>1590</v>
      </c>
      <c r="I43" s="470">
        <v>0.7</v>
      </c>
      <c r="J43" s="322">
        <v>5940000</v>
      </c>
      <c r="K43" s="309">
        <f t="shared" si="1"/>
        <v>3326399.9999999995</v>
      </c>
      <c r="L43" s="157"/>
    </row>
    <row r="44" spans="1:12" ht="21.75" customHeight="1">
      <c r="A44" s="158">
        <v>33</v>
      </c>
      <c r="B44" s="472" t="s">
        <v>1034</v>
      </c>
      <c r="C44" s="485" t="s">
        <v>512</v>
      </c>
      <c r="D44" s="466" t="s">
        <v>1035</v>
      </c>
      <c r="E44" s="495" t="s">
        <v>1036</v>
      </c>
      <c r="F44" s="498" t="s">
        <v>1196</v>
      </c>
      <c r="G44" s="469" t="s">
        <v>7</v>
      </c>
      <c r="H44" s="466" t="s">
        <v>8</v>
      </c>
      <c r="I44" s="470">
        <v>1</v>
      </c>
      <c r="J44" s="322">
        <v>5292000</v>
      </c>
      <c r="K44" s="309">
        <f t="shared" ref="K44:K50" si="3">J44/5*4</f>
        <v>4233600</v>
      </c>
      <c r="L44" s="157"/>
    </row>
    <row r="45" spans="1:12" ht="21.75" customHeight="1">
      <c r="A45" s="153">
        <v>34</v>
      </c>
      <c r="B45" s="485" t="s">
        <v>1862</v>
      </c>
      <c r="C45" s="485" t="s">
        <v>1863</v>
      </c>
      <c r="D45" s="466" t="s">
        <v>118</v>
      </c>
      <c r="E45" s="499">
        <v>35620</v>
      </c>
      <c r="F45" s="468" t="s">
        <v>1196</v>
      </c>
      <c r="G45" s="469" t="s">
        <v>16</v>
      </c>
      <c r="H45" s="466" t="s">
        <v>14</v>
      </c>
      <c r="I45" s="470">
        <v>1</v>
      </c>
      <c r="J45" s="322">
        <v>5940000</v>
      </c>
      <c r="K45" s="309">
        <f t="shared" si="3"/>
        <v>4752000</v>
      </c>
      <c r="L45" s="157"/>
    </row>
    <row r="46" spans="1:12" ht="21.75" customHeight="1">
      <c r="A46" s="158">
        <v>35</v>
      </c>
      <c r="B46" s="472" t="s">
        <v>1037</v>
      </c>
      <c r="C46" s="479" t="s">
        <v>605</v>
      </c>
      <c r="D46" s="475" t="s">
        <v>87</v>
      </c>
      <c r="E46" s="500" t="s">
        <v>1038</v>
      </c>
      <c r="F46" s="501" t="s">
        <v>1196</v>
      </c>
      <c r="G46" s="478" t="s">
        <v>18</v>
      </c>
      <c r="H46" s="466" t="s">
        <v>8</v>
      </c>
      <c r="I46" s="470">
        <v>1</v>
      </c>
      <c r="J46" s="322">
        <v>5292000</v>
      </c>
      <c r="K46" s="309">
        <f t="shared" si="3"/>
        <v>4233600</v>
      </c>
      <c r="L46" s="157"/>
    </row>
    <row r="47" spans="1:12" ht="21.75" customHeight="1">
      <c r="A47" s="153">
        <v>36</v>
      </c>
      <c r="B47" s="485" t="s">
        <v>1869</v>
      </c>
      <c r="C47" s="479" t="s">
        <v>1870</v>
      </c>
      <c r="D47" s="494" t="s">
        <v>137</v>
      </c>
      <c r="E47" s="500" t="s">
        <v>1871</v>
      </c>
      <c r="F47" s="501" t="s">
        <v>1861</v>
      </c>
      <c r="G47" s="482" t="s">
        <v>7</v>
      </c>
      <c r="H47" s="466" t="s">
        <v>14</v>
      </c>
      <c r="I47" s="483">
        <v>1</v>
      </c>
      <c r="J47" s="322">
        <v>3055000</v>
      </c>
      <c r="K47" s="309">
        <f t="shared" si="3"/>
        <v>2444000</v>
      </c>
      <c r="L47" s="157"/>
    </row>
    <row r="48" spans="1:12" ht="21.75" customHeight="1">
      <c r="A48" s="158">
        <v>37</v>
      </c>
      <c r="B48" s="164" t="s">
        <v>1867</v>
      </c>
      <c r="C48" s="161" t="s">
        <v>23</v>
      </c>
      <c r="D48" s="165" t="s">
        <v>13</v>
      </c>
      <c r="E48" s="166" t="s">
        <v>1868</v>
      </c>
      <c r="F48" s="167" t="s">
        <v>1861</v>
      </c>
      <c r="G48" s="162" t="s">
        <v>16</v>
      </c>
      <c r="H48" s="154" t="s">
        <v>14</v>
      </c>
      <c r="I48" s="163">
        <v>1</v>
      </c>
      <c r="J48" s="322">
        <v>3055000</v>
      </c>
      <c r="K48" s="309">
        <f t="shared" si="3"/>
        <v>2444000</v>
      </c>
      <c r="L48" s="157"/>
    </row>
    <row r="49" spans="1:12" ht="21.75" customHeight="1">
      <c r="A49" s="153">
        <v>38</v>
      </c>
      <c r="B49" s="164" t="s">
        <v>1864</v>
      </c>
      <c r="C49" s="161" t="s">
        <v>546</v>
      </c>
      <c r="D49" s="165" t="s">
        <v>1865</v>
      </c>
      <c r="E49" s="166" t="s">
        <v>1866</v>
      </c>
      <c r="F49" s="167" t="s">
        <v>1861</v>
      </c>
      <c r="G49" s="162" t="s">
        <v>299</v>
      </c>
      <c r="H49" s="154" t="s">
        <v>14</v>
      </c>
      <c r="I49" s="163">
        <v>1</v>
      </c>
      <c r="J49" s="322">
        <v>3760000</v>
      </c>
      <c r="K49" s="309">
        <f t="shared" si="3"/>
        <v>3008000</v>
      </c>
      <c r="L49" s="157"/>
    </row>
    <row r="50" spans="1:12" ht="21.75" customHeight="1">
      <c r="A50" s="168">
        <v>39</v>
      </c>
      <c r="B50" s="169" t="s">
        <v>1858</v>
      </c>
      <c r="C50" s="170" t="s">
        <v>1859</v>
      </c>
      <c r="D50" s="171" t="s">
        <v>26</v>
      </c>
      <c r="E50" s="172" t="s">
        <v>1860</v>
      </c>
      <c r="F50" s="173" t="s">
        <v>1861</v>
      </c>
      <c r="G50" s="174" t="s">
        <v>7</v>
      </c>
      <c r="H50" s="175" t="s">
        <v>14</v>
      </c>
      <c r="I50" s="176">
        <v>1</v>
      </c>
      <c r="J50" s="323">
        <v>3055000</v>
      </c>
      <c r="K50" s="324">
        <f t="shared" si="3"/>
        <v>2444000</v>
      </c>
      <c r="L50" s="177"/>
    </row>
    <row r="51" spans="1:12" s="7" customFormat="1" ht="18" customHeight="1">
      <c r="A51" s="628" t="s">
        <v>2064</v>
      </c>
      <c r="B51" s="629"/>
      <c r="C51" s="629"/>
      <c r="D51" s="629"/>
      <c r="E51" s="629"/>
      <c r="F51" s="629"/>
      <c r="G51" s="629"/>
      <c r="H51" s="630"/>
      <c r="I51" s="178"/>
      <c r="J51" s="314">
        <f>SUM(J11:J50)</f>
        <v>199137822.40000001</v>
      </c>
      <c r="K51" s="314">
        <f>SUM(K11:K50)</f>
        <v>146569238.72</v>
      </c>
      <c r="L51" s="114"/>
    </row>
    <row r="53" spans="1:12">
      <c r="B53" s="70" t="s">
        <v>2119</v>
      </c>
      <c r="C53" s="70"/>
      <c r="D53" s="70"/>
      <c r="E53" s="73"/>
      <c r="F53" s="70"/>
      <c r="G53" s="70"/>
      <c r="H53" s="70"/>
      <c r="I53" s="553"/>
      <c r="J53" s="70"/>
      <c r="K53" s="70"/>
    </row>
    <row r="55" spans="1:12">
      <c r="A55" s="621" t="s">
        <v>2083</v>
      </c>
      <c r="B55" s="621"/>
      <c r="C55" s="621"/>
      <c r="D55" s="7"/>
      <c r="E55" s="624" t="s">
        <v>2106</v>
      </c>
      <c r="F55" s="624"/>
      <c r="G55" s="624"/>
      <c r="H55" s="624"/>
      <c r="I55" s="622" t="s">
        <v>2107</v>
      </c>
      <c r="J55" s="622"/>
      <c r="K55" s="622"/>
    </row>
    <row r="56" spans="1:12">
      <c r="A56" s="7"/>
      <c r="B56" s="7"/>
      <c r="C56" s="7"/>
      <c r="D56" s="7"/>
      <c r="E56" s="624" t="s">
        <v>2087</v>
      </c>
      <c r="F56" s="624"/>
      <c r="G56" s="624"/>
      <c r="H56" s="624"/>
      <c r="I56" s="622" t="s">
        <v>2087</v>
      </c>
      <c r="J56" s="622"/>
      <c r="K56" s="622"/>
    </row>
    <row r="57" spans="1:12">
      <c r="A57" s="7"/>
      <c r="B57" s="7"/>
      <c r="C57" s="7"/>
      <c r="D57" s="7"/>
      <c r="E57" s="78"/>
      <c r="F57" s="7"/>
      <c r="G57" s="7"/>
      <c r="H57" s="7"/>
      <c r="I57" s="549"/>
      <c r="J57" s="550"/>
      <c r="K57" s="550"/>
    </row>
    <row r="58" spans="1:12">
      <c r="A58" s="7"/>
      <c r="B58" s="7"/>
      <c r="C58" s="7"/>
      <c r="D58" s="7"/>
      <c r="E58" s="78"/>
      <c r="F58" s="7"/>
      <c r="G58" s="7"/>
      <c r="H58" s="7"/>
      <c r="I58" s="549"/>
      <c r="J58" s="550"/>
      <c r="K58" s="550"/>
    </row>
    <row r="59" spans="1:12">
      <c r="A59" s="7"/>
      <c r="B59" s="7"/>
      <c r="C59" s="7"/>
      <c r="D59" s="7"/>
      <c r="E59" s="78"/>
      <c r="F59" s="7"/>
      <c r="G59" s="7"/>
      <c r="H59" s="7"/>
      <c r="I59" s="549"/>
      <c r="J59" s="550"/>
      <c r="K59" s="550"/>
    </row>
    <row r="60" spans="1:12" ht="17.25">
      <c r="A60" s="7"/>
      <c r="B60" s="7"/>
      <c r="C60" s="7"/>
      <c r="D60" s="7"/>
      <c r="E60" s="78"/>
      <c r="F60" s="7"/>
      <c r="G60" s="7"/>
      <c r="H60" s="7"/>
      <c r="I60" s="586" t="s">
        <v>2125</v>
      </c>
      <c r="J60" s="586"/>
      <c r="K60" s="586"/>
    </row>
    <row r="61" spans="1:12">
      <c r="A61" s="7"/>
      <c r="B61" s="7"/>
      <c r="C61" s="7"/>
      <c r="D61" s="7"/>
      <c r="E61" s="78"/>
      <c r="F61" s="7"/>
      <c r="G61" s="7"/>
      <c r="H61" s="7"/>
      <c r="I61" s="549"/>
      <c r="J61" s="550"/>
      <c r="K61" s="550"/>
    </row>
    <row r="62" spans="1:12">
      <c r="A62" s="7"/>
      <c r="B62" s="7"/>
      <c r="C62" s="7"/>
      <c r="D62" s="7"/>
      <c r="E62" s="78"/>
      <c r="F62" s="7"/>
      <c r="G62" s="7"/>
      <c r="H62" s="7"/>
      <c r="I62" s="549"/>
      <c r="J62" s="550"/>
      <c r="K62" s="550"/>
    </row>
    <row r="63" spans="1:12">
      <c r="A63" s="7"/>
      <c r="B63" s="7"/>
      <c r="C63" s="7"/>
      <c r="D63" s="7"/>
      <c r="E63" s="78"/>
      <c r="F63" s="7"/>
      <c r="G63" s="7"/>
      <c r="H63" s="7"/>
      <c r="I63" s="549"/>
      <c r="J63" s="550"/>
      <c r="K63" s="550"/>
    </row>
    <row r="64" spans="1:12">
      <c r="A64" s="7"/>
      <c r="B64" s="7"/>
      <c r="C64" s="7"/>
      <c r="D64" s="7"/>
      <c r="E64" s="78"/>
      <c r="F64" s="7"/>
      <c r="G64" s="7"/>
      <c r="H64" s="7"/>
      <c r="I64" s="549"/>
      <c r="J64" s="550"/>
      <c r="K64" s="550"/>
    </row>
    <row r="65" spans="1:11">
      <c r="A65" s="621" t="s">
        <v>2088</v>
      </c>
      <c r="B65" s="621"/>
      <c r="C65" s="621"/>
      <c r="D65" s="7"/>
      <c r="E65" s="624" t="s">
        <v>2098</v>
      </c>
      <c r="F65" s="624"/>
      <c r="G65" s="624"/>
      <c r="H65" s="624"/>
      <c r="I65" s="623" t="s">
        <v>2089</v>
      </c>
      <c r="J65" s="623"/>
      <c r="K65" s="623"/>
    </row>
    <row r="66" spans="1:11">
      <c r="J66" s="131"/>
      <c r="K66" s="131"/>
    </row>
  </sheetData>
  <sortState ref="A21:L51">
    <sortCondition ref="I21:I51"/>
  </sortState>
  <mergeCells count="27">
    <mergeCell ref="J8:J9"/>
    <mergeCell ref="K8:K9"/>
    <mergeCell ref="L8:L9"/>
    <mergeCell ref="B19:I19"/>
    <mergeCell ref="A4:L4"/>
    <mergeCell ref="A5:L5"/>
    <mergeCell ref="A6:L6"/>
    <mergeCell ref="J7:K7"/>
    <mergeCell ref="A51:H51"/>
    <mergeCell ref="A3:I3"/>
    <mergeCell ref="A8:A9"/>
    <mergeCell ref="B8:B9"/>
    <mergeCell ref="C8:C9"/>
    <mergeCell ref="D8:D9"/>
    <mergeCell ref="E8:E9"/>
    <mergeCell ref="G8:H9"/>
    <mergeCell ref="F8:F9"/>
    <mergeCell ref="I8:I9"/>
    <mergeCell ref="A65:C65"/>
    <mergeCell ref="E65:H65"/>
    <mergeCell ref="I65:K65"/>
    <mergeCell ref="A55:C55"/>
    <mergeCell ref="E55:H55"/>
    <mergeCell ref="I55:K55"/>
    <mergeCell ref="E56:H56"/>
    <mergeCell ref="I56:K56"/>
    <mergeCell ref="I60:K60"/>
  </mergeCells>
  <pageMargins left="0.2" right="0.2" top="0.52" bottom="0.52" header="0.23" footer="0.16"/>
  <pageSetup paperSize="9" orientation="landscape" horizontalDpi="180" verticalDpi="180" r:id="rId1"/>
  <headerFooter>
    <oddHeader>&amp;CPage &amp;P&amp;RYHDP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L55"/>
  <sheetViews>
    <sheetView topLeftCell="A37" zoomScale="98" zoomScaleNormal="98" workbookViewId="0">
      <selection activeCell="F49" sqref="F49"/>
    </sheetView>
  </sheetViews>
  <sheetFormatPr defaultRowHeight="15.75"/>
  <cols>
    <col min="1" max="1" width="5.140625" style="2" customWidth="1"/>
    <col min="2" max="2" width="21.42578125" style="2" customWidth="1"/>
    <col min="3" max="3" width="16.5703125" style="2" customWidth="1"/>
    <col min="4" max="4" width="7.42578125" style="2" customWidth="1"/>
    <col min="5" max="5" width="12.28515625" style="10" customWidth="1"/>
    <col min="6" max="6" width="11.140625" style="2" customWidth="1"/>
    <col min="7" max="7" width="7.7109375" style="2" customWidth="1"/>
    <col min="8" max="8" width="16.85546875" style="2" customWidth="1"/>
    <col min="9" max="9" width="8.28515625" style="2" customWidth="1"/>
    <col min="10" max="10" width="14.140625" style="2" customWidth="1"/>
    <col min="11" max="11" width="15" style="2" customWidth="1"/>
    <col min="12" max="12" width="6.5703125" style="2" customWidth="1"/>
    <col min="13" max="16384" width="9.140625" style="2"/>
  </cols>
  <sheetData>
    <row r="1" spans="1:12">
      <c r="A1" s="2" t="s">
        <v>291</v>
      </c>
      <c r="G1" s="11"/>
      <c r="H1" s="11"/>
      <c r="I1" s="11"/>
    </row>
    <row r="2" spans="1:12">
      <c r="A2" s="12" t="s">
        <v>368</v>
      </c>
      <c r="B2" s="12"/>
      <c r="C2" s="12"/>
      <c r="G2" s="11"/>
      <c r="H2" s="11"/>
      <c r="I2" s="11"/>
    </row>
    <row r="3" spans="1:12" ht="9" customHeight="1">
      <c r="G3" s="11"/>
      <c r="H3" s="11"/>
      <c r="I3" s="11"/>
    </row>
    <row r="4" spans="1:12" ht="21" customHeight="1">
      <c r="A4" s="621" t="s">
        <v>2103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</row>
    <row r="5" spans="1:12" ht="21" customHeight="1">
      <c r="A5" s="598" t="s">
        <v>2060</v>
      </c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</row>
    <row r="6" spans="1:12" ht="21" customHeight="1">
      <c r="A6" s="631" t="s">
        <v>2123</v>
      </c>
      <c r="B6" s="631"/>
      <c r="C6" s="631"/>
      <c r="D6" s="631"/>
      <c r="E6" s="631"/>
      <c r="F6" s="631"/>
      <c r="G6" s="631"/>
      <c r="H6" s="631"/>
      <c r="I6" s="631"/>
      <c r="J6" s="631"/>
      <c r="K6" s="631"/>
      <c r="L6" s="631"/>
    </row>
    <row r="7" spans="1:12" ht="16.5" customHeight="1">
      <c r="A7" s="41"/>
      <c r="B7" s="41"/>
      <c r="C7" s="41"/>
      <c r="D7" s="41"/>
      <c r="E7" s="41"/>
      <c r="F7" s="41"/>
      <c r="G7" s="41"/>
      <c r="H7" s="41"/>
      <c r="I7" s="41"/>
      <c r="J7" s="627" t="s">
        <v>2067</v>
      </c>
      <c r="K7" s="627"/>
    </row>
    <row r="8" spans="1:12" ht="20.25" customHeight="1">
      <c r="A8" s="678" t="s">
        <v>0</v>
      </c>
      <c r="B8" s="681" t="s">
        <v>1</v>
      </c>
      <c r="C8" s="683" t="s">
        <v>2</v>
      </c>
      <c r="D8" s="685" t="s">
        <v>3</v>
      </c>
      <c r="E8" s="686" t="s">
        <v>4</v>
      </c>
      <c r="F8" s="681" t="s">
        <v>5</v>
      </c>
      <c r="G8" s="678" t="s">
        <v>6</v>
      </c>
      <c r="H8" s="679"/>
      <c r="I8" s="690" t="s">
        <v>345</v>
      </c>
      <c r="J8" s="625" t="s">
        <v>2065</v>
      </c>
      <c r="K8" s="625" t="s">
        <v>2066</v>
      </c>
      <c r="L8" s="656" t="s">
        <v>30</v>
      </c>
    </row>
    <row r="9" spans="1:12" ht="27.75" customHeight="1">
      <c r="A9" s="680"/>
      <c r="B9" s="682"/>
      <c r="C9" s="684"/>
      <c r="D9" s="639"/>
      <c r="E9" s="687"/>
      <c r="F9" s="682"/>
      <c r="G9" s="680"/>
      <c r="H9" s="646"/>
      <c r="I9" s="691"/>
      <c r="J9" s="626"/>
      <c r="K9" s="626"/>
      <c r="L9" s="657"/>
    </row>
    <row r="10" spans="1:12" ht="18" customHeight="1">
      <c r="A10" s="43" t="s">
        <v>339</v>
      </c>
      <c r="B10" s="23" t="s">
        <v>343</v>
      </c>
      <c r="C10" s="20"/>
      <c r="D10" s="20"/>
      <c r="E10" s="20"/>
      <c r="F10" s="20"/>
      <c r="G10" s="20"/>
      <c r="H10" s="20"/>
      <c r="I10" s="96"/>
      <c r="J10" s="98"/>
      <c r="K10" s="98"/>
      <c r="L10" s="98"/>
    </row>
    <row r="11" spans="1:12" s="1" customFormat="1" ht="18" customHeight="1">
      <c r="A11" s="132">
        <v>1</v>
      </c>
      <c r="B11" s="389" t="s">
        <v>319</v>
      </c>
      <c r="C11" s="390" t="s">
        <v>320</v>
      </c>
      <c r="D11" s="391" t="s">
        <v>277</v>
      </c>
      <c r="E11" s="392" t="s">
        <v>321</v>
      </c>
      <c r="F11" s="393" t="s">
        <v>398</v>
      </c>
      <c r="G11" s="394" t="s">
        <v>19</v>
      </c>
      <c r="H11" s="395" t="s">
        <v>341</v>
      </c>
      <c r="I11" s="109">
        <v>0.5</v>
      </c>
      <c r="J11" s="382">
        <v>1123200</v>
      </c>
      <c r="K11" s="383">
        <f>J11/2/5*4</f>
        <v>449280</v>
      </c>
      <c r="L11" s="133"/>
    </row>
    <row r="12" spans="1:12" s="1" customFormat="1" ht="18" customHeight="1">
      <c r="A12" s="39">
        <v>2</v>
      </c>
      <c r="B12" s="396" t="s">
        <v>322</v>
      </c>
      <c r="C12" s="397" t="s">
        <v>276</v>
      </c>
      <c r="D12" s="398" t="s">
        <v>178</v>
      </c>
      <c r="E12" s="399" t="s">
        <v>323</v>
      </c>
      <c r="F12" s="400" t="s">
        <v>400</v>
      </c>
      <c r="G12" s="401" t="s">
        <v>28</v>
      </c>
      <c r="H12" s="402" t="s">
        <v>84</v>
      </c>
      <c r="I12" s="403">
        <v>1</v>
      </c>
      <c r="J12" s="316">
        <v>5682355.2000000002</v>
      </c>
      <c r="K12" s="384">
        <f>J12/5*4</f>
        <v>4545884.1600000001</v>
      </c>
      <c r="L12" s="95"/>
    </row>
    <row r="13" spans="1:12" s="1" customFormat="1" ht="18" customHeight="1">
      <c r="A13" s="39">
        <v>3</v>
      </c>
      <c r="B13" s="396" t="s">
        <v>327</v>
      </c>
      <c r="C13" s="397" t="s">
        <v>328</v>
      </c>
      <c r="D13" s="398" t="s">
        <v>47</v>
      </c>
      <c r="E13" s="399" t="s">
        <v>440</v>
      </c>
      <c r="F13" s="400" t="s">
        <v>399</v>
      </c>
      <c r="G13" s="401" t="s">
        <v>19</v>
      </c>
      <c r="H13" s="402" t="s">
        <v>304</v>
      </c>
      <c r="I13" s="403">
        <v>1</v>
      </c>
      <c r="J13" s="316">
        <v>7128000</v>
      </c>
      <c r="K13" s="384">
        <f>J13/5*4</f>
        <v>5702400</v>
      </c>
      <c r="L13" s="95"/>
    </row>
    <row r="14" spans="1:12" s="1" customFormat="1" ht="18" customHeight="1">
      <c r="A14" s="39">
        <v>4</v>
      </c>
      <c r="B14" s="396" t="s">
        <v>324</v>
      </c>
      <c r="C14" s="397" t="s">
        <v>325</v>
      </c>
      <c r="D14" s="398" t="s">
        <v>72</v>
      </c>
      <c r="E14" s="399" t="s">
        <v>226</v>
      </c>
      <c r="F14" s="400" t="s">
        <v>399</v>
      </c>
      <c r="G14" s="401" t="s">
        <v>19</v>
      </c>
      <c r="H14" s="402" t="s">
        <v>326</v>
      </c>
      <c r="I14" s="403">
        <v>1</v>
      </c>
      <c r="J14" s="316">
        <v>7128000</v>
      </c>
      <c r="K14" s="384">
        <f t="shared" ref="K14:K19" si="0">J14/5*4</f>
        <v>5702400</v>
      </c>
      <c r="L14" s="95"/>
    </row>
    <row r="15" spans="1:12" s="1" customFormat="1" ht="18" customHeight="1">
      <c r="A15" s="39">
        <v>5</v>
      </c>
      <c r="B15" s="396" t="s">
        <v>329</v>
      </c>
      <c r="C15" s="397" t="s">
        <v>330</v>
      </c>
      <c r="D15" s="398" t="s">
        <v>331</v>
      </c>
      <c r="E15" s="404" t="s">
        <v>332</v>
      </c>
      <c r="F15" s="405" t="s">
        <v>399</v>
      </c>
      <c r="G15" s="406" t="s">
        <v>19</v>
      </c>
      <c r="H15" s="402" t="s">
        <v>36</v>
      </c>
      <c r="I15" s="407">
        <v>1</v>
      </c>
      <c r="J15" s="316">
        <v>7128000</v>
      </c>
      <c r="K15" s="384">
        <f t="shared" si="0"/>
        <v>5702400</v>
      </c>
      <c r="L15" s="95"/>
    </row>
    <row r="16" spans="1:12" s="1" customFormat="1" ht="18" customHeight="1">
      <c r="A16" s="39">
        <v>6</v>
      </c>
      <c r="B16" s="408" t="s">
        <v>439</v>
      </c>
      <c r="C16" s="409" t="s">
        <v>369</v>
      </c>
      <c r="D16" s="402" t="s">
        <v>370</v>
      </c>
      <c r="E16" s="410" t="s">
        <v>424</v>
      </c>
      <c r="F16" s="411" t="s">
        <v>375</v>
      </c>
      <c r="G16" s="406" t="s">
        <v>19</v>
      </c>
      <c r="H16" s="402" t="s">
        <v>198</v>
      </c>
      <c r="I16" s="407">
        <v>1</v>
      </c>
      <c r="J16" s="316">
        <v>5940000</v>
      </c>
      <c r="K16" s="384">
        <f t="shared" si="0"/>
        <v>4752000</v>
      </c>
      <c r="L16" s="95"/>
    </row>
    <row r="17" spans="1:12" s="1" customFormat="1" ht="18" customHeight="1">
      <c r="A17" s="39">
        <v>7</v>
      </c>
      <c r="B17" s="408" t="s">
        <v>441</v>
      </c>
      <c r="C17" s="409" t="s">
        <v>371</v>
      </c>
      <c r="D17" s="402" t="s">
        <v>372</v>
      </c>
      <c r="E17" s="410" t="s">
        <v>442</v>
      </c>
      <c r="F17" s="411" t="s">
        <v>375</v>
      </c>
      <c r="G17" s="406" t="s">
        <v>19</v>
      </c>
      <c r="H17" s="412" t="s">
        <v>341</v>
      </c>
      <c r="I17" s="407">
        <v>0.5</v>
      </c>
      <c r="J17" s="316">
        <v>5940000</v>
      </c>
      <c r="K17" s="384">
        <f>J17/2/5*4</f>
        <v>2376000</v>
      </c>
      <c r="L17" s="95"/>
    </row>
    <row r="18" spans="1:12" s="1" customFormat="1" ht="18" customHeight="1">
      <c r="A18" s="39">
        <v>8</v>
      </c>
      <c r="B18" s="408" t="s">
        <v>443</v>
      </c>
      <c r="C18" s="409" t="s">
        <v>373</v>
      </c>
      <c r="D18" s="402" t="s">
        <v>374</v>
      </c>
      <c r="E18" s="410" t="s">
        <v>444</v>
      </c>
      <c r="F18" s="411" t="s">
        <v>375</v>
      </c>
      <c r="G18" s="406" t="s">
        <v>19</v>
      </c>
      <c r="H18" s="402" t="s">
        <v>25</v>
      </c>
      <c r="I18" s="407">
        <v>1</v>
      </c>
      <c r="J18" s="316">
        <v>5292000</v>
      </c>
      <c r="K18" s="384">
        <f t="shared" si="0"/>
        <v>4233600</v>
      </c>
      <c r="L18" s="95"/>
    </row>
    <row r="19" spans="1:12" s="1" customFormat="1" ht="18" customHeight="1">
      <c r="A19" s="39">
        <v>9</v>
      </c>
      <c r="B19" s="408" t="s">
        <v>445</v>
      </c>
      <c r="C19" s="409" t="s">
        <v>177</v>
      </c>
      <c r="D19" s="402" t="s">
        <v>179</v>
      </c>
      <c r="E19" s="410" t="s">
        <v>446</v>
      </c>
      <c r="F19" s="411" t="s">
        <v>375</v>
      </c>
      <c r="G19" s="406" t="s">
        <v>19</v>
      </c>
      <c r="H19" s="402" t="s">
        <v>61</v>
      </c>
      <c r="I19" s="407">
        <v>1</v>
      </c>
      <c r="J19" s="316">
        <v>5292000</v>
      </c>
      <c r="K19" s="384">
        <f t="shared" si="0"/>
        <v>4233600</v>
      </c>
      <c r="L19" s="95"/>
    </row>
    <row r="20" spans="1:12" s="1" customFormat="1" ht="18" customHeight="1">
      <c r="A20" s="134" t="s">
        <v>340</v>
      </c>
      <c r="B20" s="688" t="s">
        <v>337</v>
      </c>
      <c r="C20" s="689"/>
      <c r="D20" s="689"/>
      <c r="E20" s="689"/>
      <c r="F20" s="689"/>
      <c r="G20" s="689"/>
      <c r="H20" s="689"/>
      <c r="I20" s="689"/>
      <c r="J20" s="325"/>
      <c r="K20" s="320"/>
      <c r="L20" s="135"/>
    </row>
    <row r="21" spans="1:12" s="1" customFormat="1" ht="18" customHeight="1">
      <c r="A21" s="138">
        <v>10</v>
      </c>
      <c r="B21" s="413" t="s">
        <v>1926</v>
      </c>
      <c r="C21" s="414" t="s">
        <v>1927</v>
      </c>
      <c r="D21" s="415" t="s">
        <v>55</v>
      </c>
      <c r="E21" s="416" t="s">
        <v>1327</v>
      </c>
      <c r="F21" s="417" t="s">
        <v>1001</v>
      </c>
      <c r="G21" s="418" t="s">
        <v>7</v>
      </c>
      <c r="H21" s="419" t="s">
        <v>454</v>
      </c>
      <c r="I21" s="420">
        <v>0.7</v>
      </c>
      <c r="J21" s="321">
        <v>4473532.8</v>
      </c>
      <c r="K21" s="385">
        <f>J21*0.7/10*4</f>
        <v>1252589.1839999999</v>
      </c>
      <c r="L21" s="140"/>
    </row>
    <row r="22" spans="1:12" s="1" customFormat="1" ht="18" customHeight="1">
      <c r="A22" s="39">
        <v>11</v>
      </c>
      <c r="B22" s="421" t="s">
        <v>1094</v>
      </c>
      <c r="C22" s="422" t="s">
        <v>1095</v>
      </c>
      <c r="D22" s="398" t="s">
        <v>50</v>
      </c>
      <c r="E22" s="423" t="s">
        <v>1096</v>
      </c>
      <c r="F22" s="424" t="s">
        <v>1001</v>
      </c>
      <c r="G22" s="401" t="s">
        <v>7</v>
      </c>
      <c r="H22" s="402" t="s">
        <v>14</v>
      </c>
      <c r="I22" s="403">
        <v>1</v>
      </c>
      <c r="J22" s="316">
        <v>4473532.8</v>
      </c>
      <c r="K22" s="384">
        <f>J22/10*4</f>
        <v>1789413.1199999999</v>
      </c>
      <c r="L22" s="95"/>
    </row>
    <row r="23" spans="1:12" s="1" customFormat="1" ht="18" customHeight="1">
      <c r="A23" s="39">
        <v>12</v>
      </c>
      <c r="B23" s="425" t="s">
        <v>999</v>
      </c>
      <c r="C23" s="422" t="s">
        <v>52</v>
      </c>
      <c r="D23" s="398" t="s">
        <v>701</v>
      </c>
      <c r="E23" s="426" t="s">
        <v>1000</v>
      </c>
      <c r="F23" s="405" t="s">
        <v>1001</v>
      </c>
      <c r="G23" s="406" t="s">
        <v>670</v>
      </c>
      <c r="H23" s="402" t="s">
        <v>11</v>
      </c>
      <c r="I23" s="407">
        <v>1</v>
      </c>
      <c r="J23" s="316">
        <v>4473532.8</v>
      </c>
      <c r="K23" s="384">
        <f>J23/10*4</f>
        <v>1789413.1199999999</v>
      </c>
      <c r="L23" s="95"/>
    </row>
    <row r="24" spans="1:12" s="1" customFormat="1" ht="18" customHeight="1">
      <c r="A24" s="39">
        <v>13</v>
      </c>
      <c r="B24" s="427" t="s">
        <v>1928</v>
      </c>
      <c r="C24" s="427" t="s">
        <v>781</v>
      </c>
      <c r="D24" s="428" t="s">
        <v>55</v>
      </c>
      <c r="E24" s="429" t="s">
        <v>556</v>
      </c>
      <c r="F24" s="430" t="s">
        <v>398</v>
      </c>
      <c r="G24" s="431" t="s">
        <v>7</v>
      </c>
      <c r="H24" s="432" t="s">
        <v>454</v>
      </c>
      <c r="I24" s="403">
        <v>0.7</v>
      </c>
      <c r="J24" s="316">
        <v>4602614.4000000004</v>
      </c>
      <c r="K24" s="384">
        <f>J24*0.7/5*4</f>
        <v>2577464.0640000002</v>
      </c>
      <c r="L24" s="95"/>
    </row>
    <row r="25" spans="1:12" s="1" customFormat="1" ht="18" customHeight="1">
      <c r="A25" s="39">
        <v>14</v>
      </c>
      <c r="B25" s="425" t="s">
        <v>1197</v>
      </c>
      <c r="C25" s="422" t="s">
        <v>1017</v>
      </c>
      <c r="D25" s="398" t="s">
        <v>39</v>
      </c>
      <c r="E25" s="426" t="s">
        <v>1198</v>
      </c>
      <c r="F25" s="405" t="s">
        <v>398</v>
      </c>
      <c r="G25" s="406" t="s">
        <v>18</v>
      </c>
      <c r="H25" s="402" t="s">
        <v>11</v>
      </c>
      <c r="I25" s="407">
        <v>1</v>
      </c>
      <c r="J25" s="316">
        <v>4602614.4000000004</v>
      </c>
      <c r="K25" s="384">
        <f>J25/5*4</f>
        <v>3682091.5200000005</v>
      </c>
      <c r="L25" s="95"/>
    </row>
    <row r="26" spans="1:12" s="1" customFormat="1" ht="18" customHeight="1">
      <c r="A26" s="39">
        <v>15</v>
      </c>
      <c r="B26" s="427" t="s">
        <v>1929</v>
      </c>
      <c r="C26" s="427" t="s">
        <v>1164</v>
      </c>
      <c r="D26" s="428" t="s">
        <v>62</v>
      </c>
      <c r="E26" s="429" t="s">
        <v>1930</v>
      </c>
      <c r="F26" s="430" t="s">
        <v>400</v>
      </c>
      <c r="G26" s="431" t="s">
        <v>572</v>
      </c>
      <c r="H26" s="432" t="s">
        <v>454</v>
      </c>
      <c r="I26" s="403">
        <v>0.7</v>
      </c>
      <c r="J26" s="316">
        <v>5682355.2000000002</v>
      </c>
      <c r="K26" s="384">
        <f>J26*0.7/5*4</f>
        <v>3182118.9119999995</v>
      </c>
      <c r="L26" s="95"/>
    </row>
    <row r="27" spans="1:12" s="1" customFormat="1" ht="18" customHeight="1">
      <c r="A27" s="39">
        <v>16</v>
      </c>
      <c r="B27" s="427" t="s">
        <v>1933</v>
      </c>
      <c r="C27" s="427" t="s">
        <v>1934</v>
      </c>
      <c r="D27" s="428" t="s">
        <v>1935</v>
      </c>
      <c r="E27" s="433" t="s">
        <v>1936</v>
      </c>
      <c r="F27" s="411" t="s">
        <v>400</v>
      </c>
      <c r="G27" s="434" t="s">
        <v>572</v>
      </c>
      <c r="H27" s="432" t="s">
        <v>454</v>
      </c>
      <c r="I27" s="407">
        <v>0.7</v>
      </c>
      <c r="J27" s="316">
        <v>5682355.2000000002</v>
      </c>
      <c r="K27" s="384">
        <f>J27*0.7/5*4</f>
        <v>3182118.9119999995</v>
      </c>
      <c r="L27" s="95"/>
    </row>
    <row r="28" spans="1:12" s="1" customFormat="1" ht="18" customHeight="1">
      <c r="A28" s="39">
        <v>17</v>
      </c>
      <c r="B28" s="427" t="s">
        <v>1931</v>
      </c>
      <c r="C28" s="427" t="s">
        <v>131</v>
      </c>
      <c r="D28" s="428" t="s">
        <v>469</v>
      </c>
      <c r="E28" s="429" t="s">
        <v>1932</v>
      </c>
      <c r="F28" s="430" t="s">
        <v>400</v>
      </c>
      <c r="G28" s="431" t="s">
        <v>28</v>
      </c>
      <c r="H28" s="432" t="s">
        <v>454</v>
      </c>
      <c r="I28" s="403">
        <v>0.7</v>
      </c>
      <c r="J28" s="316">
        <v>5250355.2000000002</v>
      </c>
      <c r="K28" s="384">
        <f>J28*0.7/5*4</f>
        <v>2940198.9119999995</v>
      </c>
      <c r="L28" s="95"/>
    </row>
    <row r="29" spans="1:12" s="1" customFormat="1" ht="18" customHeight="1">
      <c r="A29" s="39">
        <v>18</v>
      </c>
      <c r="B29" s="427" t="s">
        <v>1937</v>
      </c>
      <c r="C29" s="427" t="s">
        <v>1938</v>
      </c>
      <c r="D29" s="428" t="s">
        <v>1191</v>
      </c>
      <c r="E29" s="433" t="s">
        <v>2112</v>
      </c>
      <c r="F29" s="411" t="s">
        <v>399</v>
      </c>
      <c r="G29" s="434" t="s">
        <v>1307</v>
      </c>
      <c r="H29" s="432" t="s">
        <v>454</v>
      </c>
      <c r="I29" s="407">
        <v>0.7</v>
      </c>
      <c r="J29" s="316">
        <v>7128000</v>
      </c>
      <c r="K29" s="384">
        <f>J29*0.7/5*4</f>
        <v>3991680</v>
      </c>
      <c r="L29" s="95"/>
    </row>
    <row r="30" spans="1:12" s="1" customFormat="1" ht="18" customHeight="1">
      <c r="A30" s="39">
        <v>19</v>
      </c>
      <c r="B30" s="409" t="s">
        <v>333</v>
      </c>
      <c r="C30" s="422" t="s">
        <v>27</v>
      </c>
      <c r="D30" s="398" t="s">
        <v>303</v>
      </c>
      <c r="E30" s="435" t="s">
        <v>334</v>
      </c>
      <c r="F30" s="424" t="s">
        <v>399</v>
      </c>
      <c r="G30" s="401" t="s">
        <v>28</v>
      </c>
      <c r="H30" s="402" t="s">
        <v>14</v>
      </c>
      <c r="I30" s="403">
        <v>1</v>
      </c>
      <c r="J30" s="316">
        <v>7128000</v>
      </c>
      <c r="K30" s="384">
        <f>J30/5*4</f>
        <v>5702400</v>
      </c>
      <c r="L30" s="95"/>
    </row>
    <row r="31" spans="1:12" s="1" customFormat="1" ht="18" customHeight="1">
      <c r="A31" s="39">
        <v>20</v>
      </c>
      <c r="B31" s="427" t="s">
        <v>1940</v>
      </c>
      <c r="C31" s="436" t="s">
        <v>720</v>
      </c>
      <c r="D31" s="428" t="s">
        <v>264</v>
      </c>
      <c r="E31" s="437" t="s">
        <v>1941</v>
      </c>
      <c r="F31" s="430" t="s">
        <v>375</v>
      </c>
      <c r="G31" s="431" t="s">
        <v>7</v>
      </c>
      <c r="H31" s="432" t="s">
        <v>454</v>
      </c>
      <c r="I31" s="403">
        <v>0.7</v>
      </c>
      <c r="J31" s="316">
        <v>5940000</v>
      </c>
      <c r="K31" s="384">
        <f>J31*0.7/5*4</f>
        <v>3326399.9999999995</v>
      </c>
      <c r="L31" s="95"/>
    </row>
    <row r="32" spans="1:12" s="1" customFormat="1" ht="18" customHeight="1">
      <c r="A32" s="39">
        <v>21</v>
      </c>
      <c r="B32" s="438" t="s">
        <v>1953</v>
      </c>
      <c r="C32" s="427" t="s">
        <v>1954</v>
      </c>
      <c r="D32" s="439" t="s">
        <v>77</v>
      </c>
      <c r="E32" s="429" t="s">
        <v>1955</v>
      </c>
      <c r="F32" s="430" t="s">
        <v>375</v>
      </c>
      <c r="G32" s="431" t="s">
        <v>467</v>
      </c>
      <c r="H32" s="432" t="s">
        <v>454</v>
      </c>
      <c r="I32" s="403">
        <v>0.7</v>
      </c>
      <c r="J32" s="316">
        <v>5940000</v>
      </c>
      <c r="K32" s="384">
        <f>J32*0.7/5*4</f>
        <v>3326399.9999999995</v>
      </c>
      <c r="L32" s="95"/>
    </row>
    <row r="33" spans="1:12" s="1" customFormat="1" ht="18" customHeight="1">
      <c r="A33" s="39">
        <v>22</v>
      </c>
      <c r="B33" s="409" t="s">
        <v>1182</v>
      </c>
      <c r="C33" s="422" t="s">
        <v>1183</v>
      </c>
      <c r="D33" s="440" t="s">
        <v>48</v>
      </c>
      <c r="E33" s="441" t="s">
        <v>1184</v>
      </c>
      <c r="F33" s="424" t="s">
        <v>375</v>
      </c>
      <c r="G33" s="442" t="s">
        <v>28</v>
      </c>
      <c r="H33" s="402" t="s">
        <v>8</v>
      </c>
      <c r="I33" s="403">
        <v>1</v>
      </c>
      <c r="J33" s="316">
        <v>5940000</v>
      </c>
      <c r="K33" s="384">
        <f>J33/5*4</f>
        <v>4752000</v>
      </c>
      <c r="L33" s="95"/>
    </row>
    <row r="34" spans="1:12" s="1" customFormat="1" ht="18" customHeight="1">
      <c r="A34" s="39">
        <v>23</v>
      </c>
      <c r="B34" s="409" t="s">
        <v>1369</v>
      </c>
      <c r="C34" s="409" t="s">
        <v>23</v>
      </c>
      <c r="D34" s="402" t="s">
        <v>56</v>
      </c>
      <c r="E34" s="435" t="s">
        <v>925</v>
      </c>
      <c r="F34" s="430" t="s">
        <v>375</v>
      </c>
      <c r="G34" s="401" t="s">
        <v>7</v>
      </c>
      <c r="H34" s="402" t="s">
        <v>8</v>
      </c>
      <c r="I34" s="403">
        <v>1</v>
      </c>
      <c r="J34" s="316">
        <v>5940000</v>
      </c>
      <c r="K34" s="384">
        <f>J34/5*4</f>
        <v>4752000</v>
      </c>
      <c r="L34" s="95"/>
    </row>
    <row r="35" spans="1:12" s="1" customFormat="1" ht="18" customHeight="1">
      <c r="A35" s="39">
        <v>24</v>
      </c>
      <c r="B35" s="443" t="s">
        <v>1305</v>
      </c>
      <c r="C35" s="409" t="s">
        <v>23</v>
      </c>
      <c r="D35" s="402" t="s">
        <v>1014</v>
      </c>
      <c r="E35" s="410" t="s">
        <v>1306</v>
      </c>
      <c r="F35" s="430" t="s">
        <v>375</v>
      </c>
      <c r="G35" s="442" t="s">
        <v>1307</v>
      </c>
      <c r="H35" s="402" t="s">
        <v>8</v>
      </c>
      <c r="I35" s="403">
        <v>1</v>
      </c>
      <c r="J35" s="316">
        <v>5292000</v>
      </c>
      <c r="K35" s="384">
        <f>J35/5*4</f>
        <v>4233600</v>
      </c>
      <c r="L35" s="95"/>
    </row>
    <row r="36" spans="1:12" s="1" customFormat="1" ht="18" customHeight="1">
      <c r="A36" s="39">
        <v>25</v>
      </c>
      <c r="B36" s="427" t="s">
        <v>1949</v>
      </c>
      <c r="C36" s="409" t="s">
        <v>1950</v>
      </c>
      <c r="D36" s="402" t="s">
        <v>1951</v>
      </c>
      <c r="E36" s="410" t="s">
        <v>1952</v>
      </c>
      <c r="F36" s="430" t="s">
        <v>1943</v>
      </c>
      <c r="G36" s="442" t="s">
        <v>1307</v>
      </c>
      <c r="H36" s="402" t="s">
        <v>454</v>
      </c>
      <c r="I36" s="403">
        <v>0.7</v>
      </c>
      <c r="J36" s="316">
        <v>3760000</v>
      </c>
      <c r="K36" s="384">
        <f>J36*0.7/5*4</f>
        <v>2105600</v>
      </c>
      <c r="L36" s="95"/>
    </row>
    <row r="37" spans="1:12" s="1" customFormat="1" ht="18" customHeight="1">
      <c r="A37" s="39">
        <v>26</v>
      </c>
      <c r="B37" s="428" t="s">
        <v>1944</v>
      </c>
      <c r="C37" s="409" t="s">
        <v>1945</v>
      </c>
      <c r="D37" s="402" t="s">
        <v>50</v>
      </c>
      <c r="E37" s="410" t="s">
        <v>1946</v>
      </c>
      <c r="F37" s="411" t="s">
        <v>1943</v>
      </c>
      <c r="G37" s="442" t="s">
        <v>7</v>
      </c>
      <c r="H37" s="402" t="s">
        <v>8</v>
      </c>
      <c r="I37" s="407">
        <v>1</v>
      </c>
      <c r="J37" s="316">
        <v>3055000</v>
      </c>
      <c r="K37" s="384">
        <f>J37/5*4</f>
        <v>2444000</v>
      </c>
      <c r="L37" s="95"/>
    </row>
    <row r="38" spans="1:12" s="1" customFormat="1" ht="18" customHeight="1">
      <c r="A38" s="39">
        <v>27</v>
      </c>
      <c r="B38" s="128" t="s">
        <v>1947</v>
      </c>
      <c r="C38" s="152" t="s">
        <v>1948</v>
      </c>
      <c r="D38" s="136" t="s">
        <v>714</v>
      </c>
      <c r="E38" s="137" t="s">
        <v>866</v>
      </c>
      <c r="F38" s="150" t="s">
        <v>1943</v>
      </c>
      <c r="G38" s="151" t="s">
        <v>7</v>
      </c>
      <c r="H38" s="136" t="s">
        <v>8</v>
      </c>
      <c r="I38" s="89">
        <v>1</v>
      </c>
      <c r="J38" s="316">
        <v>3055000</v>
      </c>
      <c r="K38" s="384">
        <f>J38/5*4</f>
        <v>2444000</v>
      </c>
      <c r="L38" s="95"/>
    </row>
    <row r="39" spans="1:12" s="1" customFormat="1" ht="18" customHeight="1">
      <c r="A39" s="141">
        <v>28</v>
      </c>
      <c r="B39" s="142" t="s">
        <v>1942</v>
      </c>
      <c r="C39" s="143" t="s">
        <v>713</v>
      </c>
      <c r="D39" s="144" t="s">
        <v>555</v>
      </c>
      <c r="E39" s="145" t="s">
        <v>1723</v>
      </c>
      <c r="F39" s="146" t="s">
        <v>1943</v>
      </c>
      <c r="G39" s="147" t="s">
        <v>1307</v>
      </c>
      <c r="H39" s="144" t="s">
        <v>14</v>
      </c>
      <c r="I39" s="148">
        <v>1</v>
      </c>
      <c r="J39" s="386">
        <v>3760000</v>
      </c>
      <c r="K39" s="387">
        <f>J39/5*4</f>
        <v>3008000</v>
      </c>
      <c r="L39" s="149"/>
    </row>
    <row r="40" spans="1:12" s="12" customFormat="1" ht="15" customHeight="1">
      <c r="A40" s="675" t="s">
        <v>2064</v>
      </c>
      <c r="B40" s="676"/>
      <c r="C40" s="676"/>
      <c r="D40" s="676"/>
      <c r="E40" s="676"/>
      <c r="F40" s="676"/>
      <c r="G40" s="676"/>
      <c r="H40" s="677"/>
      <c r="I40" s="112"/>
      <c r="J40" s="360">
        <f>SUM(J11:J39)</f>
        <v>146832448</v>
      </c>
      <c r="K40" s="360">
        <f>SUM(K11:K39)</f>
        <v>98179051.903999999</v>
      </c>
      <c r="L40" s="112"/>
    </row>
    <row r="41" spans="1:12">
      <c r="J41" s="113"/>
      <c r="K41" s="113"/>
    </row>
    <row r="42" spans="1:12">
      <c r="B42" s="551" t="s">
        <v>2109</v>
      </c>
      <c r="C42" s="551"/>
      <c r="D42" s="551"/>
      <c r="E42" s="552"/>
      <c r="F42" s="551"/>
      <c r="G42" s="551"/>
      <c r="H42" s="551"/>
      <c r="I42" s="551"/>
      <c r="J42" s="551"/>
      <c r="K42" s="551"/>
    </row>
    <row r="44" spans="1:12">
      <c r="A44" s="621" t="s">
        <v>2083</v>
      </c>
      <c r="B44" s="621"/>
      <c r="C44" s="621"/>
      <c r="D44" s="7"/>
      <c r="E44" s="624" t="s">
        <v>2106</v>
      </c>
      <c r="F44" s="624"/>
      <c r="G44" s="624"/>
      <c r="H44" s="624"/>
      <c r="I44" s="622" t="s">
        <v>2107</v>
      </c>
      <c r="J44" s="622"/>
      <c r="K44" s="622"/>
    </row>
    <row r="45" spans="1:12">
      <c r="A45" s="7"/>
      <c r="B45" s="7"/>
      <c r="C45" s="7"/>
      <c r="D45" s="7"/>
      <c r="E45" s="624" t="s">
        <v>2087</v>
      </c>
      <c r="F45" s="624"/>
      <c r="G45" s="624"/>
      <c r="H45" s="624"/>
      <c r="I45" s="622" t="s">
        <v>2087</v>
      </c>
      <c r="J45" s="622"/>
      <c r="K45" s="622"/>
    </row>
    <row r="46" spans="1:12">
      <c r="A46" s="7"/>
      <c r="B46" s="7"/>
      <c r="C46" s="7"/>
      <c r="D46" s="7"/>
      <c r="E46" s="78"/>
      <c r="F46" s="7"/>
      <c r="G46" s="7"/>
      <c r="H46" s="7"/>
      <c r="I46" s="549"/>
      <c r="J46" s="550"/>
      <c r="K46" s="550"/>
    </row>
    <row r="47" spans="1:12">
      <c r="A47" s="7"/>
      <c r="B47" s="7"/>
      <c r="C47" s="7"/>
      <c r="D47" s="7"/>
      <c r="E47" s="78"/>
      <c r="F47" s="7"/>
      <c r="G47" s="7"/>
      <c r="H47" s="7"/>
      <c r="I47" s="549"/>
      <c r="J47" s="550"/>
      <c r="K47" s="550"/>
    </row>
    <row r="48" spans="1:12">
      <c r="A48" s="7"/>
      <c r="B48" s="7"/>
      <c r="C48" s="7"/>
      <c r="D48" s="7"/>
      <c r="E48" s="78"/>
      <c r="F48" s="7"/>
      <c r="G48" s="7"/>
      <c r="H48" s="7"/>
      <c r="I48" s="549"/>
      <c r="J48" s="550"/>
      <c r="K48" s="550"/>
    </row>
    <row r="49" spans="1:11" ht="17.25">
      <c r="A49" s="7"/>
      <c r="B49" s="7"/>
      <c r="C49" s="7"/>
      <c r="D49" s="7"/>
      <c r="E49" s="78"/>
      <c r="F49" s="7"/>
      <c r="G49" s="7"/>
      <c r="H49" s="7"/>
      <c r="I49" s="586" t="s">
        <v>2125</v>
      </c>
      <c r="J49" s="586"/>
      <c r="K49" s="586"/>
    </row>
    <row r="50" spans="1:11">
      <c r="A50" s="7"/>
      <c r="B50" s="7"/>
      <c r="C50" s="7"/>
      <c r="D50" s="7"/>
      <c r="E50" s="78"/>
      <c r="F50" s="7"/>
      <c r="G50" s="7"/>
      <c r="H50" s="7"/>
      <c r="I50" s="549"/>
      <c r="J50" s="550"/>
      <c r="K50" s="550"/>
    </row>
    <row r="51" spans="1:11">
      <c r="A51" s="7"/>
      <c r="B51" s="7"/>
      <c r="C51" s="7"/>
      <c r="D51" s="7"/>
      <c r="E51" s="78"/>
      <c r="F51" s="7"/>
      <c r="G51" s="7"/>
      <c r="H51" s="7"/>
      <c r="I51" s="549"/>
      <c r="J51" s="550"/>
      <c r="K51" s="550"/>
    </row>
    <row r="52" spans="1:11">
      <c r="A52" s="7"/>
      <c r="B52" s="7"/>
      <c r="C52" s="7"/>
      <c r="D52" s="7"/>
      <c r="E52" s="78"/>
      <c r="F52" s="7"/>
      <c r="G52" s="7"/>
      <c r="H52" s="7"/>
      <c r="I52" s="549"/>
      <c r="J52" s="550"/>
      <c r="K52" s="550"/>
    </row>
    <row r="53" spans="1:11">
      <c r="A53" s="7"/>
      <c r="B53" s="7"/>
      <c r="C53" s="7"/>
      <c r="D53" s="7"/>
      <c r="E53" s="78"/>
      <c r="F53" s="7"/>
      <c r="G53" s="7"/>
      <c r="H53" s="7"/>
      <c r="I53" s="549"/>
      <c r="J53" s="550"/>
      <c r="K53" s="550"/>
    </row>
    <row r="54" spans="1:11">
      <c r="A54" s="621" t="s">
        <v>2088</v>
      </c>
      <c r="B54" s="621"/>
      <c r="C54" s="621"/>
      <c r="D54" s="7"/>
      <c r="E54" s="624" t="s">
        <v>2098</v>
      </c>
      <c r="F54" s="624"/>
      <c r="G54" s="624"/>
      <c r="H54" s="624"/>
      <c r="I54" s="623" t="s">
        <v>2089</v>
      </c>
      <c r="J54" s="623"/>
      <c r="K54" s="623"/>
    </row>
    <row r="55" spans="1:11">
      <c r="A55" s="1"/>
      <c r="B55" s="1"/>
      <c r="C55" s="1"/>
      <c r="D55" s="1"/>
      <c r="E55" s="6"/>
      <c r="F55" s="1"/>
      <c r="G55" s="1"/>
      <c r="H55" s="1"/>
      <c r="I55" s="5"/>
      <c r="J55" s="131"/>
      <c r="K55" s="131"/>
    </row>
  </sheetData>
  <sortState ref="A21:L39">
    <sortCondition ref="F21:F39"/>
  </sortState>
  <mergeCells count="26">
    <mergeCell ref="J8:J9"/>
    <mergeCell ref="K8:K9"/>
    <mergeCell ref="L8:L9"/>
    <mergeCell ref="A4:L4"/>
    <mergeCell ref="A5:L5"/>
    <mergeCell ref="A6:L6"/>
    <mergeCell ref="J7:K7"/>
    <mergeCell ref="A40:H40"/>
    <mergeCell ref="G8:H9"/>
    <mergeCell ref="A8:A9"/>
    <mergeCell ref="B8:B9"/>
    <mergeCell ref="C8:C9"/>
    <mergeCell ref="D8:D9"/>
    <mergeCell ref="E8:E9"/>
    <mergeCell ref="F8:F9"/>
    <mergeCell ref="B20:I20"/>
    <mergeCell ref="I8:I9"/>
    <mergeCell ref="A54:C54"/>
    <mergeCell ref="E54:H54"/>
    <mergeCell ref="I54:K54"/>
    <mergeCell ref="A44:C44"/>
    <mergeCell ref="E44:H44"/>
    <mergeCell ref="I44:K44"/>
    <mergeCell ref="E45:H45"/>
    <mergeCell ref="I45:K45"/>
    <mergeCell ref="I49:K49"/>
  </mergeCells>
  <pageMargins left="0.2" right="0.2" top="0.51" bottom="0.41" header="0.2" footer="0.21"/>
  <pageSetup paperSize="9" orientation="landscape" horizontalDpi="180" verticalDpi="180" r:id="rId1"/>
  <headerFooter>
    <oddHeader>&amp;CPage &amp;P&amp;RRHM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topLeftCell="A10" workbookViewId="0">
      <selection activeCell="I24" sqref="I24:K24"/>
    </sheetView>
  </sheetViews>
  <sheetFormatPr defaultRowHeight="15.75"/>
  <cols>
    <col min="1" max="1" width="6.140625" style="3" customWidth="1"/>
    <col min="2" max="2" width="20.5703125" style="3" customWidth="1"/>
    <col min="3" max="3" width="16.42578125" style="3" customWidth="1"/>
    <col min="4" max="4" width="6.28515625" style="3" customWidth="1"/>
    <col min="5" max="5" width="10.42578125" style="15" customWidth="1"/>
    <col min="6" max="6" width="15.140625" style="15" customWidth="1"/>
    <col min="7" max="7" width="6.42578125" style="3" customWidth="1"/>
    <col min="8" max="8" width="10.7109375" style="3" customWidth="1"/>
    <col min="9" max="9" width="10.5703125" style="3" customWidth="1"/>
    <col min="10" max="10" width="11.5703125" style="3" customWidth="1"/>
    <col min="11" max="11" width="14.28515625" style="3" customWidth="1"/>
    <col min="12" max="12" width="7.7109375" style="3" customWidth="1"/>
    <col min="13" max="13" width="12.42578125" style="3" bestFit="1" customWidth="1"/>
    <col min="14" max="16384" width="9.140625" style="3"/>
  </cols>
  <sheetData>
    <row r="1" spans="1:12">
      <c r="A1" s="3" t="s">
        <v>31</v>
      </c>
      <c r="I1" s="13"/>
    </row>
    <row r="2" spans="1:12">
      <c r="A2" s="4" t="s">
        <v>368</v>
      </c>
      <c r="B2" s="4"/>
      <c r="I2" s="13"/>
    </row>
    <row r="3" spans="1:12">
      <c r="I3" s="13"/>
    </row>
    <row r="4" spans="1:12">
      <c r="A4" s="692" t="s">
        <v>2104</v>
      </c>
      <c r="B4" s="692"/>
      <c r="C4" s="692"/>
      <c r="D4" s="692"/>
      <c r="E4" s="692"/>
      <c r="F4" s="692"/>
      <c r="G4" s="692"/>
      <c r="H4" s="692"/>
      <c r="I4" s="692"/>
      <c r="J4" s="692"/>
      <c r="K4" s="692"/>
      <c r="L4" s="692"/>
    </row>
    <row r="5" spans="1:12">
      <c r="A5" s="692" t="s">
        <v>2061</v>
      </c>
      <c r="B5" s="692"/>
      <c r="C5" s="692"/>
      <c r="D5" s="692"/>
      <c r="E5" s="692"/>
      <c r="F5" s="692"/>
      <c r="G5" s="692"/>
      <c r="H5" s="692"/>
      <c r="I5" s="692"/>
      <c r="J5" s="692"/>
      <c r="K5" s="692"/>
      <c r="L5" s="692"/>
    </row>
    <row r="6" spans="1:12">
      <c r="A6" s="631" t="s">
        <v>2123</v>
      </c>
      <c r="B6" s="631"/>
      <c r="C6" s="631"/>
      <c r="D6" s="631"/>
      <c r="E6" s="631"/>
      <c r="F6" s="631"/>
      <c r="G6" s="631"/>
      <c r="H6" s="631"/>
      <c r="I6" s="631"/>
      <c r="J6" s="631"/>
      <c r="K6" s="631"/>
      <c r="L6" s="631"/>
    </row>
    <row r="7" spans="1:12">
      <c r="A7" s="27"/>
      <c r="B7" s="27"/>
      <c r="C7" s="27"/>
      <c r="D7" s="27"/>
      <c r="E7" s="14"/>
      <c r="F7" s="14"/>
      <c r="G7" s="27"/>
      <c r="H7" s="27"/>
      <c r="I7" s="27"/>
      <c r="J7" s="627" t="s">
        <v>2067</v>
      </c>
      <c r="K7" s="627"/>
    </row>
    <row r="8" spans="1:12" ht="15" customHeight="1">
      <c r="A8" s="693" t="s">
        <v>0</v>
      </c>
      <c r="B8" s="694" t="s">
        <v>1</v>
      </c>
      <c r="C8" s="696" t="s">
        <v>2</v>
      </c>
      <c r="D8" s="685" t="s">
        <v>3</v>
      </c>
      <c r="E8" s="698" t="s">
        <v>4</v>
      </c>
      <c r="F8" s="703" t="s">
        <v>5</v>
      </c>
      <c r="G8" s="700" t="s">
        <v>6</v>
      </c>
      <c r="H8" s="679"/>
      <c r="I8" s="707" t="s">
        <v>345</v>
      </c>
      <c r="J8" s="625" t="s">
        <v>2065</v>
      </c>
      <c r="K8" s="625" t="s">
        <v>2066</v>
      </c>
      <c r="L8" s="656" t="s">
        <v>30</v>
      </c>
    </row>
    <row r="9" spans="1:12" ht="30" customHeight="1">
      <c r="A9" s="680"/>
      <c r="B9" s="695"/>
      <c r="C9" s="684"/>
      <c r="D9" s="697"/>
      <c r="E9" s="699"/>
      <c r="F9" s="704"/>
      <c r="G9" s="701"/>
      <c r="H9" s="702"/>
      <c r="I9" s="708"/>
      <c r="J9" s="626"/>
      <c r="K9" s="626"/>
      <c r="L9" s="657"/>
    </row>
    <row r="10" spans="1:12" ht="23.25" customHeight="1">
      <c r="A10" s="29" t="s">
        <v>338</v>
      </c>
      <c r="B10" s="705" t="s">
        <v>337</v>
      </c>
      <c r="C10" s="706"/>
      <c r="D10" s="706"/>
      <c r="E10" s="706"/>
      <c r="F10" s="706"/>
      <c r="G10" s="706"/>
      <c r="H10" s="706"/>
      <c r="I10" s="706"/>
      <c r="J10" s="101"/>
      <c r="K10" s="101"/>
      <c r="L10" s="101"/>
    </row>
    <row r="11" spans="1:12" ht="23.25" customHeight="1">
      <c r="A11" s="30">
        <v>1</v>
      </c>
      <c r="B11" s="31" t="s">
        <v>1837</v>
      </c>
      <c r="C11" s="85" t="s">
        <v>1838</v>
      </c>
      <c r="D11" s="57" t="s">
        <v>33</v>
      </c>
      <c r="E11" s="61" t="s">
        <v>1839</v>
      </c>
      <c r="F11" s="65" t="s">
        <v>2063</v>
      </c>
      <c r="G11" s="63" t="s">
        <v>7</v>
      </c>
      <c r="H11" s="32" t="s">
        <v>454</v>
      </c>
      <c r="I11" s="99">
        <v>0.7</v>
      </c>
      <c r="J11" s="326">
        <f>2987424+546480</f>
        <v>3533904</v>
      </c>
      <c r="K11" s="327">
        <f>J11*0.7/5*4</f>
        <v>1978986.2399999998</v>
      </c>
      <c r="L11" s="100"/>
    </row>
    <row r="12" spans="1:12" ht="23.25" customHeight="1">
      <c r="A12" s="33">
        <v>2</v>
      </c>
      <c r="B12" s="34" t="s">
        <v>1829</v>
      </c>
      <c r="C12" s="35" t="s">
        <v>1830</v>
      </c>
      <c r="D12" s="58" t="s">
        <v>50</v>
      </c>
      <c r="E12" s="62" t="s">
        <v>1831</v>
      </c>
      <c r="F12" s="66" t="s">
        <v>2062</v>
      </c>
      <c r="G12" s="64" t="s">
        <v>7</v>
      </c>
      <c r="H12" s="82" t="s">
        <v>454</v>
      </c>
      <c r="I12" s="97">
        <v>0.7</v>
      </c>
      <c r="J12" s="328">
        <f>2987424+546480</f>
        <v>3533904</v>
      </c>
      <c r="K12" s="329">
        <f>J12*0.7/5*4</f>
        <v>1978986.2399999998</v>
      </c>
      <c r="L12" s="100"/>
    </row>
    <row r="13" spans="1:12" ht="23.25" customHeight="1">
      <c r="A13" s="36">
        <v>3</v>
      </c>
      <c r="B13" s="37" t="s">
        <v>1834</v>
      </c>
      <c r="C13" s="38" t="s">
        <v>1835</v>
      </c>
      <c r="D13" s="59" t="s">
        <v>136</v>
      </c>
      <c r="E13" s="62" t="s">
        <v>1836</v>
      </c>
      <c r="F13" s="84" t="s">
        <v>2062</v>
      </c>
      <c r="G13" s="64" t="s">
        <v>16</v>
      </c>
      <c r="H13" s="82" t="s">
        <v>454</v>
      </c>
      <c r="I13" s="97">
        <v>0.7</v>
      </c>
      <c r="J13" s="328">
        <f>2987424+546480</f>
        <v>3533904</v>
      </c>
      <c r="K13" s="329">
        <f t="shared" ref="K13:K14" si="0">J13*0.7/5*4</f>
        <v>1978986.2399999998</v>
      </c>
      <c r="L13" s="100"/>
    </row>
    <row r="14" spans="1:12" ht="23.25" customHeight="1">
      <c r="A14" s="102">
        <v>4</v>
      </c>
      <c r="B14" s="103" t="s">
        <v>1832</v>
      </c>
      <c r="C14" s="104" t="s">
        <v>808</v>
      </c>
      <c r="D14" s="60" t="s">
        <v>315</v>
      </c>
      <c r="E14" s="105" t="s">
        <v>1833</v>
      </c>
      <c r="F14" s="106" t="s">
        <v>2062</v>
      </c>
      <c r="G14" s="107" t="s">
        <v>7</v>
      </c>
      <c r="H14" s="108" t="s">
        <v>1590</v>
      </c>
      <c r="I14" s="109">
        <v>0.7</v>
      </c>
      <c r="J14" s="330">
        <f>2987424+546480</f>
        <v>3533904</v>
      </c>
      <c r="K14" s="331">
        <f t="shared" si="0"/>
        <v>1978986.2399999998</v>
      </c>
      <c r="L14" s="100"/>
    </row>
    <row r="15" spans="1:12" ht="21" customHeight="1">
      <c r="A15" s="709" t="s">
        <v>2064</v>
      </c>
      <c r="B15" s="710"/>
      <c r="C15" s="710"/>
      <c r="D15" s="710"/>
      <c r="E15" s="710"/>
      <c r="F15" s="710"/>
      <c r="G15" s="710"/>
      <c r="H15" s="711"/>
      <c r="I15" s="101"/>
      <c r="J15" s="332">
        <f>SUM(J11:J14)</f>
        <v>14135616</v>
      </c>
      <c r="K15" s="332">
        <f>SUM(K11:K14)</f>
        <v>7915944.959999999</v>
      </c>
      <c r="L15" s="570"/>
    </row>
    <row r="16" spans="1:12" ht="18.75" customHeight="1">
      <c r="B16" s="17"/>
      <c r="C16" s="17"/>
      <c r="D16" s="17"/>
      <c r="E16" s="83"/>
    </row>
    <row r="17" spans="1:11" ht="18.75" customHeight="1">
      <c r="B17" s="17" t="s">
        <v>2108</v>
      </c>
      <c r="C17" s="17"/>
      <c r="D17" s="17"/>
      <c r="E17" s="83"/>
    </row>
    <row r="18" spans="1:11" ht="22.5" customHeight="1">
      <c r="B18" s="17"/>
      <c r="C18" s="17"/>
      <c r="D18" s="17"/>
      <c r="E18" s="83"/>
    </row>
    <row r="19" spans="1:11">
      <c r="A19" s="621" t="s">
        <v>2083</v>
      </c>
      <c r="B19" s="621"/>
      <c r="C19" s="621"/>
      <c r="D19" s="7"/>
      <c r="E19" s="624" t="s">
        <v>2106</v>
      </c>
      <c r="F19" s="624"/>
      <c r="G19" s="624"/>
      <c r="H19" s="624"/>
      <c r="I19" s="622" t="s">
        <v>2107</v>
      </c>
      <c r="J19" s="622"/>
      <c r="K19" s="622"/>
    </row>
    <row r="20" spans="1:11">
      <c r="A20" s="7"/>
      <c r="B20" s="7"/>
      <c r="C20" s="7"/>
      <c r="D20" s="7"/>
      <c r="E20" s="624" t="s">
        <v>2087</v>
      </c>
      <c r="F20" s="624"/>
      <c r="G20" s="624"/>
      <c r="H20" s="624"/>
      <c r="I20" s="622" t="s">
        <v>2087</v>
      </c>
      <c r="J20" s="622"/>
      <c r="K20" s="622"/>
    </row>
    <row r="21" spans="1:11">
      <c r="A21" s="7"/>
      <c r="B21" s="7"/>
      <c r="C21" s="7"/>
      <c r="D21" s="7"/>
      <c r="E21" s="78"/>
      <c r="F21" s="7"/>
      <c r="G21" s="7"/>
      <c r="H21" s="7"/>
      <c r="I21" s="549"/>
      <c r="J21" s="550"/>
      <c r="K21" s="550"/>
    </row>
    <row r="22" spans="1:11">
      <c r="A22" s="7"/>
      <c r="B22" s="7"/>
      <c r="C22" s="7"/>
      <c r="D22" s="7"/>
      <c r="E22" s="78"/>
      <c r="F22" s="7"/>
      <c r="G22" s="7"/>
      <c r="H22" s="7"/>
      <c r="I22" s="549"/>
      <c r="J22" s="550"/>
      <c r="K22" s="550"/>
    </row>
    <row r="23" spans="1:11">
      <c r="A23" s="7"/>
      <c r="B23" s="7"/>
      <c r="C23" s="7"/>
      <c r="D23" s="7"/>
      <c r="E23" s="78"/>
      <c r="F23" s="7"/>
      <c r="G23" s="7"/>
      <c r="H23" s="7"/>
      <c r="I23" s="549"/>
      <c r="J23" s="550"/>
      <c r="K23" s="550"/>
    </row>
    <row r="24" spans="1:11" ht="17.25">
      <c r="A24" s="7"/>
      <c r="B24" s="7"/>
      <c r="C24" s="7"/>
      <c r="D24" s="7"/>
      <c r="E24" s="78"/>
      <c r="F24" s="7"/>
      <c r="G24" s="7"/>
      <c r="H24" s="7"/>
      <c r="I24" s="586" t="s">
        <v>2125</v>
      </c>
      <c r="J24" s="586"/>
      <c r="K24" s="586"/>
    </row>
    <row r="25" spans="1:11">
      <c r="A25" s="7"/>
      <c r="B25" s="7"/>
      <c r="C25" s="7"/>
      <c r="D25" s="7"/>
      <c r="E25" s="78"/>
      <c r="F25" s="7"/>
      <c r="G25" s="7"/>
      <c r="H25" s="7"/>
      <c r="I25" s="549"/>
      <c r="J25" s="550"/>
      <c r="K25" s="550"/>
    </row>
    <row r="26" spans="1:11">
      <c r="A26" s="7"/>
      <c r="B26" s="7"/>
      <c r="C26" s="7"/>
      <c r="D26" s="7"/>
      <c r="E26" s="78"/>
      <c r="F26" s="7"/>
      <c r="G26" s="7"/>
      <c r="H26" s="7"/>
      <c r="I26" s="549"/>
      <c r="J26" s="550"/>
      <c r="K26" s="550"/>
    </row>
    <row r="27" spans="1:11">
      <c r="A27" s="7"/>
      <c r="B27" s="7"/>
      <c r="C27" s="7"/>
      <c r="D27" s="7"/>
      <c r="E27" s="78"/>
      <c r="F27" s="7"/>
      <c r="G27" s="7"/>
      <c r="H27" s="7"/>
      <c r="I27" s="549"/>
      <c r="J27" s="550"/>
      <c r="K27" s="550"/>
    </row>
    <row r="28" spans="1:11">
      <c r="A28" s="621" t="s">
        <v>2088</v>
      </c>
      <c r="B28" s="621"/>
      <c r="C28" s="621"/>
      <c r="D28" s="7"/>
      <c r="E28" s="624" t="s">
        <v>2098</v>
      </c>
      <c r="F28" s="624"/>
      <c r="G28" s="624"/>
      <c r="H28" s="624"/>
      <c r="I28" s="623" t="s">
        <v>2089</v>
      </c>
      <c r="J28" s="623"/>
      <c r="K28" s="623"/>
    </row>
    <row r="29" spans="1:11">
      <c r="A29" s="1"/>
      <c r="B29" s="1"/>
      <c r="C29" s="1"/>
      <c r="D29" s="1"/>
      <c r="E29" s="6"/>
      <c r="F29" s="1"/>
      <c r="G29" s="1"/>
      <c r="H29" s="1"/>
      <c r="I29" s="5"/>
      <c r="J29" s="131"/>
      <c r="K29" s="131"/>
    </row>
  </sheetData>
  <mergeCells count="26">
    <mergeCell ref="B10:I10"/>
    <mergeCell ref="I8:I9"/>
    <mergeCell ref="A15:H15"/>
    <mergeCell ref="J7:K7"/>
    <mergeCell ref="A6:L6"/>
    <mergeCell ref="A4:L4"/>
    <mergeCell ref="A5:L5"/>
    <mergeCell ref="J8:J9"/>
    <mergeCell ref="K8:K9"/>
    <mergeCell ref="L8:L9"/>
    <mergeCell ref="A8:A9"/>
    <mergeCell ref="B8:B9"/>
    <mergeCell ref="C8:C9"/>
    <mergeCell ref="D8:D9"/>
    <mergeCell ref="E8:E9"/>
    <mergeCell ref="G8:H9"/>
    <mergeCell ref="F8:F9"/>
    <mergeCell ref="A28:C28"/>
    <mergeCell ref="E28:H28"/>
    <mergeCell ref="I28:K28"/>
    <mergeCell ref="A19:C19"/>
    <mergeCell ref="E19:H19"/>
    <mergeCell ref="I19:K19"/>
    <mergeCell ref="E20:H20"/>
    <mergeCell ref="I20:K20"/>
    <mergeCell ref="I24:K24"/>
  </mergeCells>
  <pageMargins left="0.7" right="0.26" top="0.61" bottom="0.75" header="0.36" footer="0.3"/>
  <pageSetup paperSize="9" orientation="landscape" horizontalDpi="0" verticalDpi="0" r:id="rId1"/>
  <headerFooter>
    <oddHeader>&amp;CPage &amp;P&amp;RCĐ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Tổng hợp</vt:lpstr>
      <vt:lpstr>Dược</vt:lpstr>
      <vt:lpstr>BSĐK</vt:lpstr>
      <vt:lpstr>CNĐD</vt:lpstr>
      <vt:lpstr>YHDP</vt:lpstr>
      <vt:lpstr>RHM</vt:lpstr>
      <vt:lpstr>CĐ</vt:lpstr>
      <vt:lpstr>BSĐK!Print_Titles</vt:lpstr>
      <vt:lpstr>CNĐD!Print_Titles</vt:lpstr>
      <vt:lpstr>Dược!Print_Titles</vt:lpstr>
      <vt:lpstr>RHM!Print_Titles</vt:lpstr>
      <vt:lpstr>YHDP!Print_Titles</vt:lpstr>
    </vt:vector>
  </TitlesOfParts>
  <Company>Pearlland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MayTinhDucDung</dc:creator>
  <cp:lastModifiedBy>Admins</cp:lastModifiedBy>
  <cp:lastPrinted>2016-12-19T08:30:57Z</cp:lastPrinted>
  <dcterms:created xsi:type="dcterms:W3CDTF">2015-06-09T06:49:34Z</dcterms:created>
  <dcterms:modified xsi:type="dcterms:W3CDTF">2016-12-20T07:18:14Z</dcterms:modified>
</cp:coreProperties>
</file>